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sam\Documents\AAS\ROZ\imrich\2024-026 Lidická 2.NP\"/>
    </mc:Choice>
  </mc:AlternateContent>
  <xr:revisionPtr revIDLastSave="0" documentId="13_ncr:1_{81FD7E39-2890-4CE1-96D8-C5EB93B9C6E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yny pro vyplnění" sheetId="11" r:id="rId1"/>
    <sheet name="VzorPolozky" sheetId="10" state="hidden" r:id="rId2"/>
    <sheet name="Stavba" sheetId="20" r:id="rId3"/>
    <sheet name="SO3  Pol" sheetId="21" r:id="rId4"/>
    <sheet name="01 1. Pol" sheetId="13" r:id="rId5"/>
    <sheet name="Titul" sheetId="14" r:id="rId6"/>
    <sheet name="Materiál_sp" sheetId="15" r:id="rId7"/>
    <sheet name="Svítidla" sheetId="16" r:id="rId8"/>
    <sheet name="Dodávka" sheetId="17" r:id="rId9"/>
    <sheet name="REKAPITULACE VZT" sheetId="18" r:id="rId10"/>
    <sheet name=" POL VZT" sheetId="19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Dodávka!$G$1:$G$89</definedName>
    <definedName name="_xlnm._FilterDatabase" localSheetId="6" hidden="1">Materiál_sp!$A$1:$J$376</definedName>
    <definedName name="_xlnm._FilterDatabase" localSheetId="7" hidden="1">Svítidla!$F$1:$F$88</definedName>
    <definedName name="CelkemDPHVypocet" localSheetId="2">Stavba!$H$42</definedName>
    <definedName name="CenaCelkem" localSheetId="4">[2]Stavba!$G$29</definedName>
    <definedName name="CenaCelkem">#REF!</definedName>
    <definedName name="CenaCelkemBezDPH">#REF!</definedName>
    <definedName name="CenaCelkemVypocet" localSheetId="2">Stavba!$I$42</definedName>
    <definedName name="cisloobjektu">#REF!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#REF!</definedName>
    <definedName name="dadresa">#REF!</definedName>
    <definedName name="DIČ" localSheetId="2">Stavba!$I$12</definedName>
    <definedName name="dmisto">#REF!</definedName>
    <definedName name="DPHSni" localSheetId="4">[2]Stavba!$G$24</definedName>
    <definedName name="DPHSni">#REF!</definedName>
    <definedName name="DPHZakl" localSheetId="4">[2]Stavba!$G$26</definedName>
    <definedName name="DPHZakl">#REF!</definedName>
    <definedName name="dpsc" localSheetId="2">Stavba!$D$13</definedName>
    <definedName name="G___P__">[3]Titul!#REF!</definedName>
    <definedName name="IČO" localSheetId="2">Stavba!$I$11</definedName>
    <definedName name="Mena" localSheetId="4">[2]Stavba!$J$29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#REF!</definedName>
    <definedName name="_xlnm.Print_Titles" localSheetId="4">'01 1. Pol'!$1:$7</definedName>
    <definedName name="_xlnm.Print_Titles" localSheetId="6">Materiál_sp!$3:$3</definedName>
    <definedName name="_xlnm.Print_Titles" localSheetId="3">'SO3  Pol'!$1:$7</definedName>
    <definedName name="_xlnm.Print_Titles" localSheetId="7">Svítidla!$6:$6</definedName>
    <definedName name="_xlnm.Print_Titles">' POL VZT'!$2:$3</definedName>
    <definedName name="oadresa">#REF!</definedName>
    <definedName name="Objednatel" localSheetId="2">Stavba!$D$5</definedName>
    <definedName name="Objekt" localSheetId="2">Stavba!$B$38</definedName>
    <definedName name="_xlnm.Print_Area" localSheetId="10">' POL VZT'!$A$1:$I$33</definedName>
    <definedName name="_xlnm.Print_Area" localSheetId="4">'01 1. Pol'!$A$1:$Y$115</definedName>
    <definedName name="_xlnm.Print_Area" localSheetId="8">Dodávka!$A$1:$J$87</definedName>
    <definedName name="_xlnm.Print_Area" localSheetId="6">Materiál_sp!$A$1:$J$306</definedName>
    <definedName name="_xlnm.Print_Area" localSheetId="9">'REKAPITULACE VZT'!$A$1:$F$49</definedName>
    <definedName name="_xlnm.Print_Area" localSheetId="3">'SO3  Pol'!$A$1:$Y$258</definedName>
    <definedName name="_xlnm.Print_Area" localSheetId="2">Stavba!$A$1:$J$74</definedName>
    <definedName name="_xlnm.Print_Area" localSheetId="7">Svítidla!$A$1:$I$88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4">[2]Stavba!$G$23</definedName>
    <definedName name="ZakladDPHSni">#REF!</definedName>
    <definedName name="ZakladDPHSniVypocet" localSheetId="2">Stavba!$F$42</definedName>
    <definedName name="ZakladDPHZakl" localSheetId="4">[2]Stavba!$G$25</definedName>
    <definedName name="ZakladDPHZakl">#REF!</definedName>
    <definedName name="ZakladDPHZaklVypocet" localSheetId="2">Stavba!$G$42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248" i="21" l="1"/>
  <c r="F41" i="20" s="1"/>
  <c r="V246" i="21"/>
  <c r="V245" i="21" s="1"/>
  <c r="Q246" i="21"/>
  <c r="O246" i="21"/>
  <c r="O245" i="21" s="1"/>
  <c r="K246" i="21"/>
  <c r="K245" i="21" s="1"/>
  <c r="I246" i="21"/>
  <c r="I245" i="21" s="1"/>
  <c r="G246" i="21"/>
  <c r="G245" i="21" s="1"/>
  <c r="I73" i="20" s="1"/>
  <c r="I20" i="20" s="1"/>
  <c r="Q245" i="21"/>
  <c r="V244" i="21"/>
  <c r="V243" i="21" s="1"/>
  <c r="Q244" i="21"/>
  <c r="O244" i="21"/>
  <c r="O243" i="21" s="1"/>
  <c r="K244" i="21"/>
  <c r="K243" i="21" s="1"/>
  <c r="I244" i="21"/>
  <c r="Q243" i="21"/>
  <c r="I243" i="21"/>
  <c r="V242" i="21"/>
  <c r="Q242" i="21"/>
  <c r="O242" i="21"/>
  <c r="K242" i="21"/>
  <c r="I242" i="21"/>
  <c r="V241" i="21"/>
  <c r="V240" i="21" s="1"/>
  <c r="Q241" i="21"/>
  <c r="O241" i="21"/>
  <c r="O240" i="21" s="1"/>
  <c r="M241" i="21"/>
  <c r="K241" i="21"/>
  <c r="I241" i="21"/>
  <c r="I240" i="21" s="1"/>
  <c r="G241" i="21"/>
  <c r="Q240" i="21"/>
  <c r="K240" i="21"/>
  <c r="V238" i="21"/>
  <c r="Q238" i="21"/>
  <c r="O238" i="21"/>
  <c r="K238" i="21"/>
  <c r="I238" i="21"/>
  <c r="G238" i="21"/>
  <c r="M238" i="21" s="1"/>
  <c r="V232" i="21"/>
  <c r="Q232" i="21"/>
  <c r="O232" i="21"/>
  <c r="K232" i="21"/>
  <c r="I232" i="21"/>
  <c r="G232" i="21"/>
  <c r="M232" i="21" s="1"/>
  <c r="V230" i="21"/>
  <c r="Q230" i="21"/>
  <c r="O230" i="21"/>
  <c r="K230" i="21"/>
  <c r="I230" i="21"/>
  <c r="G230" i="21"/>
  <c r="M230" i="21" s="1"/>
  <c r="V226" i="21"/>
  <c r="V225" i="21" s="1"/>
  <c r="Q226" i="21"/>
  <c r="O226" i="21"/>
  <c r="O225" i="21" s="1"/>
  <c r="K226" i="21"/>
  <c r="K225" i="21" s="1"/>
  <c r="I226" i="21"/>
  <c r="I225" i="21" s="1"/>
  <c r="G226" i="21"/>
  <c r="M226" i="21" s="1"/>
  <c r="Q225" i="21"/>
  <c r="V222" i="21"/>
  <c r="Q222" i="21"/>
  <c r="O222" i="21"/>
  <c r="O217" i="21" s="1"/>
  <c r="K222" i="21"/>
  <c r="I222" i="21"/>
  <c r="G222" i="21"/>
  <c r="M222" i="21" s="1"/>
  <c r="V220" i="21"/>
  <c r="Q220" i="21"/>
  <c r="O220" i="21"/>
  <c r="K220" i="21"/>
  <c r="I220" i="21"/>
  <c r="G220" i="21"/>
  <c r="M220" i="21" s="1"/>
  <c r="V218" i="21"/>
  <c r="V217" i="21" s="1"/>
  <c r="Q218" i="21"/>
  <c r="Q217" i="21" s="1"/>
  <c r="O218" i="21"/>
  <c r="K218" i="21"/>
  <c r="K217" i="21" s="1"/>
  <c r="I218" i="21"/>
  <c r="G218" i="21"/>
  <c r="M218" i="21" s="1"/>
  <c r="I217" i="21"/>
  <c r="V216" i="21"/>
  <c r="Q216" i="21"/>
  <c r="O216" i="21"/>
  <c r="K216" i="21"/>
  <c r="I216" i="21"/>
  <c r="G216" i="21"/>
  <c r="M216" i="21" s="1"/>
  <c r="V214" i="21"/>
  <c r="Q214" i="21"/>
  <c r="O214" i="21"/>
  <c r="K214" i="21"/>
  <c r="I214" i="21"/>
  <c r="G214" i="21"/>
  <c r="M214" i="21" s="1"/>
  <c r="V212" i="21"/>
  <c r="Q212" i="21"/>
  <c r="O212" i="21"/>
  <c r="K212" i="21"/>
  <c r="I212" i="21"/>
  <c r="G212" i="21"/>
  <c r="M212" i="21" s="1"/>
  <c r="V209" i="21"/>
  <c r="V208" i="21" s="1"/>
  <c r="Q209" i="21"/>
  <c r="Q208" i="21" s="1"/>
  <c r="O209" i="21"/>
  <c r="K209" i="21"/>
  <c r="I209" i="21"/>
  <c r="I208" i="21" s="1"/>
  <c r="G209" i="21"/>
  <c r="G208" i="21" s="1"/>
  <c r="I68" i="20" s="1"/>
  <c r="O208" i="21"/>
  <c r="K208" i="21"/>
  <c r="V206" i="21"/>
  <c r="V205" i="21" s="1"/>
  <c r="Q206" i="21"/>
  <c r="O206" i="21"/>
  <c r="O205" i="21" s="1"/>
  <c r="K206" i="21"/>
  <c r="I206" i="21"/>
  <c r="I205" i="21" s="1"/>
  <c r="G206" i="21"/>
  <c r="G205" i="21" s="1"/>
  <c r="I67" i="20" s="1"/>
  <c r="Q205" i="21"/>
  <c r="K205" i="21"/>
  <c r="V204" i="21"/>
  <c r="Q204" i="21"/>
  <c r="O204" i="21"/>
  <c r="K204" i="21"/>
  <c r="I204" i="21"/>
  <c r="G204" i="21"/>
  <c r="M204" i="21" s="1"/>
  <c r="V202" i="21"/>
  <c r="Q202" i="21"/>
  <c r="O202" i="21"/>
  <c r="K202" i="21"/>
  <c r="I202" i="21"/>
  <c r="G202" i="21"/>
  <c r="M202" i="21" s="1"/>
  <c r="V200" i="21"/>
  <c r="Q200" i="21"/>
  <c r="O200" i="21"/>
  <c r="K200" i="21"/>
  <c r="I200" i="21"/>
  <c r="G200" i="21"/>
  <c r="M200" i="21" s="1"/>
  <c r="V198" i="21"/>
  <c r="Q198" i="21"/>
  <c r="O198" i="21"/>
  <c r="K198" i="21"/>
  <c r="I198" i="21"/>
  <c r="G198" i="21"/>
  <c r="M198" i="21" s="1"/>
  <c r="V195" i="21"/>
  <c r="Q195" i="21"/>
  <c r="O195" i="21"/>
  <c r="M195" i="21"/>
  <c r="K195" i="21"/>
  <c r="I195" i="21"/>
  <c r="G195" i="21"/>
  <c r="V182" i="21"/>
  <c r="Q182" i="21"/>
  <c r="O182" i="21"/>
  <c r="O176" i="21" s="1"/>
  <c r="M182" i="21"/>
  <c r="K182" i="21"/>
  <c r="I182" i="21"/>
  <c r="G182" i="21"/>
  <c r="V179" i="21"/>
  <c r="Q179" i="21"/>
  <c r="O179" i="21"/>
  <c r="K179" i="21"/>
  <c r="I179" i="21"/>
  <c r="G179" i="21"/>
  <c r="M179" i="21" s="1"/>
  <c r="V177" i="21"/>
  <c r="V176" i="21" s="1"/>
  <c r="Q177" i="21"/>
  <c r="Q176" i="21" s="1"/>
  <c r="O177" i="21"/>
  <c r="K177" i="21"/>
  <c r="K176" i="21" s="1"/>
  <c r="I177" i="21"/>
  <c r="G177" i="21"/>
  <c r="M177" i="21" s="1"/>
  <c r="I176" i="21"/>
  <c r="V175" i="21"/>
  <c r="Q175" i="21"/>
  <c r="O175" i="21"/>
  <c r="K175" i="21"/>
  <c r="I175" i="21"/>
  <c r="G175" i="21"/>
  <c r="M175" i="21" s="1"/>
  <c r="V173" i="21"/>
  <c r="Q173" i="21"/>
  <c r="O173" i="21"/>
  <c r="K173" i="21"/>
  <c r="I173" i="21"/>
  <c r="G173" i="21"/>
  <c r="M173" i="21" s="1"/>
  <c r="V171" i="21"/>
  <c r="V166" i="21" s="1"/>
  <c r="Q171" i="21"/>
  <c r="O171" i="21"/>
  <c r="K171" i="21"/>
  <c r="I171" i="21"/>
  <c r="G171" i="21"/>
  <c r="M171" i="21" s="1"/>
  <c r="V169" i="21"/>
  <c r="Q169" i="21"/>
  <c r="O169" i="21"/>
  <c r="K169" i="21"/>
  <c r="I169" i="21"/>
  <c r="G169" i="21"/>
  <c r="M169" i="21" s="1"/>
  <c r="V167" i="21"/>
  <c r="Q167" i="21"/>
  <c r="Q166" i="21" s="1"/>
  <c r="O167" i="21"/>
  <c r="O166" i="21" s="1"/>
  <c r="K167" i="21"/>
  <c r="K166" i="21" s="1"/>
  <c r="I167" i="21"/>
  <c r="G167" i="21"/>
  <c r="G166" i="21" s="1"/>
  <c r="I65" i="20" s="1"/>
  <c r="I166" i="21"/>
  <c r="V165" i="21"/>
  <c r="Q165" i="21"/>
  <c r="O165" i="21"/>
  <c r="K165" i="21"/>
  <c r="I165" i="21"/>
  <c r="G165" i="21"/>
  <c r="M165" i="21" s="1"/>
  <c r="V163" i="21"/>
  <c r="Q163" i="21"/>
  <c r="O163" i="21"/>
  <c r="K163" i="21"/>
  <c r="I163" i="21"/>
  <c r="G163" i="21"/>
  <c r="M163" i="21" s="1"/>
  <c r="V162" i="21"/>
  <c r="Q162" i="21"/>
  <c r="O162" i="21"/>
  <c r="K162" i="21"/>
  <c r="I162" i="21"/>
  <c r="G162" i="21"/>
  <c r="M162" i="21" s="1"/>
  <c r="V158" i="21"/>
  <c r="Q158" i="21"/>
  <c r="O158" i="21"/>
  <c r="K158" i="21"/>
  <c r="I158" i="21"/>
  <c r="G158" i="21"/>
  <c r="M158" i="21" s="1"/>
  <c r="V156" i="21"/>
  <c r="Q156" i="21"/>
  <c r="O156" i="21"/>
  <c r="K156" i="21"/>
  <c r="I156" i="21"/>
  <c r="G156" i="21"/>
  <c r="M156" i="21" s="1"/>
  <c r="V153" i="21"/>
  <c r="Q153" i="21"/>
  <c r="Q152" i="21" s="1"/>
  <c r="O153" i="21"/>
  <c r="K153" i="21"/>
  <c r="I153" i="21"/>
  <c r="G153" i="21"/>
  <c r="M153" i="21" s="1"/>
  <c r="O152" i="21"/>
  <c r="V151" i="21"/>
  <c r="Q151" i="21"/>
  <c r="O151" i="21"/>
  <c r="K151" i="21"/>
  <c r="I151" i="21"/>
  <c r="G151" i="21"/>
  <c r="M151" i="21" s="1"/>
  <c r="V150" i="21"/>
  <c r="Q150" i="21"/>
  <c r="Q141" i="21" s="1"/>
  <c r="O150" i="21"/>
  <c r="K150" i="21"/>
  <c r="I150" i="21"/>
  <c r="G150" i="21"/>
  <c r="M150" i="21" s="1"/>
  <c r="V149" i="21"/>
  <c r="Q149" i="21"/>
  <c r="O149" i="21"/>
  <c r="K149" i="21"/>
  <c r="I149" i="21"/>
  <c r="G149" i="21"/>
  <c r="M149" i="21" s="1"/>
  <c r="V148" i="21"/>
  <c r="Q148" i="21"/>
  <c r="O148" i="21"/>
  <c r="K148" i="21"/>
  <c r="I148" i="21"/>
  <c r="G148" i="21"/>
  <c r="M148" i="21" s="1"/>
  <c r="V147" i="21"/>
  <c r="Q147" i="21"/>
  <c r="O147" i="21"/>
  <c r="K147" i="21"/>
  <c r="K141" i="21" s="1"/>
  <c r="I147" i="21"/>
  <c r="G147" i="21"/>
  <c r="M147" i="21" s="1"/>
  <c r="V146" i="21"/>
  <c r="Q146" i="21"/>
  <c r="O146" i="21"/>
  <c r="M146" i="21"/>
  <c r="K146" i="21"/>
  <c r="I146" i="21"/>
  <c r="G146" i="21"/>
  <c r="V145" i="21"/>
  <c r="Q145" i="21"/>
  <c r="O145" i="21"/>
  <c r="K145" i="21"/>
  <c r="I145" i="21"/>
  <c r="G145" i="21"/>
  <c r="M145" i="21" s="1"/>
  <c r="V144" i="21"/>
  <c r="Q144" i="21"/>
  <c r="O144" i="21"/>
  <c r="M144" i="21"/>
  <c r="K144" i="21"/>
  <c r="I144" i="21"/>
  <c r="G144" i="21"/>
  <c r="V142" i="21"/>
  <c r="Q142" i="21"/>
  <c r="O142" i="21"/>
  <c r="M142" i="21"/>
  <c r="K142" i="21"/>
  <c r="I142" i="21"/>
  <c r="I141" i="21" s="1"/>
  <c r="G142" i="21"/>
  <c r="V140" i="21"/>
  <c r="Q140" i="21"/>
  <c r="Q139" i="21" s="1"/>
  <c r="O140" i="21"/>
  <c r="O139" i="21" s="1"/>
  <c r="K140" i="21"/>
  <c r="K139" i="21" s="1"/>
  <c r="I140" i="21"/>
  <c r="I139" i="21" s="1"/>
  <c r="G140" i="21"/>
  <c r="M140" i="21" s="1"/>
  <c r="M139" i="21" s="1"/>
  <c r="V139" i="21"/>
  <c r="V138" i="21"/>
  <c r="Q138" i="21"/>
  <c r="Q137" i="21" s="1"/>
  <c r="O138" i="21"/>
  <c r="K138" i="21"/>
  <c r="K137" i="21" s="1"/>
  <c r="I138" i="21"/>
  <c r="G138" i="21"/>
  <c r="M138" i="21" s="1"/>
  <c r="M137" i="21" s="1"/>
  <c r="V137" i="21"/>
  <c r="O137" i="21"/>
  <c r="I137" i="21"/>
  <c r="V135" i="21"/>
  <c r="V134" i="21" s="1"/>
  <c r="Q135" i="21"/>
  <c r="Q134" i="21" s="1"/>
  <c r="O135" i="21"/>
  <c r="K135" i="21"/>
  <c r="I135" i="21"/>
  <c r="I134" i="21" s="1"/>
  <c r="G135" i="21"/>
  <c r="M135" i="21" s="1"/>
  <c r="M134" i="21" s="1"/>
  <c r="O134" i="21"/>
  <c r="K134" i="21"/>
  <c r="V133" i="21"/>
  <c r="V132" i="21" s="1"/>
  <c r="Q133" i="21"/>
  <c r="O133" i="21"/>
  <c r="O132" i="21" s="1"/>
  <c r="K133" i="21"/>
  <c r="I133" i="21"/>
  <c r="I132" i="21" s="1"/>
  <c r="Q132" i="21"/>
  <c r="K132" i="21"/>
  <c r="V131" i="21"/>
  <c r="Q131" i="21"/>
  <c r="O131" i="21"/>
  <c r="K131" i="21"/>
  <c r="I131" i="21"/>
  <c r="G131" i="21"/>
  <c r="M131" i="21" s="1"/>
  <c r="V121" i="21"/>
  <c r="Q121" i="21"/>
  <c r="O121" i="21"/>
  <c r="K121" i="21"/>
  <c r="I121" i="21"/>
  <c r="G121" i="21"/>
  <c r="M121" i="21" s="1"/>
  <c r="V111" i="21"/>
  <c r="Q111" i="21"/>
  <c r="O111" i="21"/>
  <c r="K111" i="21"/>
  <c r="I111" i="21"/>
  <c r="G111" i="21"/>
  <c r="M111" i="21" s="1"/>
  <c r="V108" i="21"/>
  <c r="V107" i="21" s="1"/>
  <c r="Q108" i="21"/>
  <c r="O108" i="21"/>
  <c r="O107" i="21" s="1"/>
  <c r="K108" i="21"/>
  <c r="K107" i="21" s="1"/>
  <c r="I108" i="21"/>
  <c r="I107" i="21" s="1"/>
  <c r="G108" i="21"/>
  <c r="M108" i="21" s="1"/>
  <c r="Q107" i="21"/>
  <c r="G107" i="21"/>
  <c r="I58" i="20" s="1"/>
  <c r="V106" i="21"/>
  <c r="Q106" i="21"/>
  <c r="Q105" i="21" s="1"/>
  <c r="O106" i="21"/>
  <c r="O105" i="21" s="1"/>
  <c r="K106" i="21"/>
  <c r="K105" i="21" s="1"/>
  <c r="I106" i="21"/>
  <c r="G106" i="21"/>
  <c r="M106" i="21" s="1"/>
  <c r="M105" i="21" s="1"/>
  <c r="V105" i="21"/>
  <c r="I105" i="21"/>
  <c r="V102" i="21"/>
  <c r="Q102" i="21"/>
  <c r="O102" i="21"/>
  <c r="K102" i="21"/>
  <c r="I102" i="21"/>
  <c r="G102" i="21"/>
  <c r="M102" i="21" s="1"/>
  <c r="V93" i="21"/>
  <c r="Q93" i="21"/>
  <c r="O93" i="21"/>
  <c r="K93" i="21"/>
  <c r="I93" i="21"/>
  <c r="G93" i="21"/>
  <c r="M93" i="21" s="1"/>
  <c r="V92" i="21"/>
  <c r="Q92" i="21"/>
  <c r="O92" i="21"/>
  <c r="K92" i="21"/>
  <c r="I92" i="21"/>
  <c r="G92" i="21"/>
  <c r="M92" i="21" s="1"/>
  <c r="V90" i="21"/>
  <c r="Q90" i="21"/>
  <c r="O90" i="21"/>
  <c r="K90" i="21"/>
  <c r="I90" i="21"/>
  <c r="G90" i="21"/>
  <c r="M90" i="21" s="1"/>
  <c r="V88" i="21"/>
  <c r="Q88" i="21"/>
  <c r="O88" i="21"/>
  <c r="M88" i="21"/>
  <c r="K88" i="21"/>
  <c r="I88" i="21"/>
  <c r="G88" i="21"/>
  <c r="V85" i="21"/>
  <c r="Q85" i="21"/>
  <c r="O85" i="21"/>
  <c r="K85" i="21"/>
  <c r="I85" i="21"/>
  <c r="G85" i="21"/>
  <c r="V75" i="21"/>
  <c r="Q75" i="21"/>
  <c r="O75" i="21"/>
  <c r="K75" i="21"/>
  <c r="I75" i="21"/>
  <c r="G75" i="21"/>
  <c r="M75" i="21" s="1"/>
  <c r="V64" i="21"/>
  <c r="V58" i="21" s="1"/>
  <c r="Q64" i="21"/>
  <c r="O64" i="21"/>
  <c r="K64" i="21"/>
  <c r="I64" i="21"/>
  <c r="G64" i="21"/>
  <c r="M64" i="21" s="1"/>
  <c r="V61" i="21"/>
  <c r="Q61" i="21"/>
  <c r="Q58" i="21" s="1"/>
  <c r="O61" i="21"/>
  <c r="K61" i="21"/>
  <c r="I61" i="21"/>
  <c r="G61" i="21"/>
  <c r="M61" i="21" s="1"/>
  <c r="V59" i="21"/>
  <c r="Q59" i="21"/>
  <c r="O59" i="21"/>
  <c r="O58" i="21" s="1"/>
  <c r="K59" i="21"/>
  <c r="K58" i="21" s="1"/>
  <c r="I59" i="21"/>
  <c r="I58" i="21" s="1"/>
  <c r="G59" i="21"/>
  <c r="M59" i="21" s="1"/>
  <c r="V56" i="21"/>
  <c r="Q56" i="21"/>
  <c r="Q55" i="21" s="1"/>
  <c r="O56" i="21"/>
  <c r="K56" i="21"/>
  <c r="K55" i="21" s="1"/>
  <c r="I56" i="21"/>
  <c r="G56" i="21"/>
  <c r="M56" i="21" s="1"/>
  <c r="M55" i="21" s="1"/>
  <c r="V55" i="21"/>
  <c r="O55" i="21"/>
  <c r="I55" i="21"/>
  <c r="V53" i="21"/>
  <c r="V52" i="21" s="1"/>
  <c r="Q53" i="21"/>
  <c r="Q52" i="21" s="1"/>
  <c r="O53" i="21"/>
  <c r="K53" i="21"/>
  <c r="I53" i="21"/>
  <c r="I52" i="21" s="1"/>
  <c r="G53" i="21"/>
  <c r="M53" i="21" s="1"/>
  <c r="M52" i="21" s="1"/>
  <c r="O52" i="21"/>
  <c r="K52" i="21"/>
  <c r="V50" i="21"/>
  <c r="V49" i="21" s="1"/>
  <c r="Q50" i="21"/>
  <c r="O50" i="21"/>
  <c r="O49" i="21" s="1"/>
  <c r="K50" i="21"/>
  <c r="I50" i="21"/>
  <c r="I49" i="21" s="1"/>
  <c r="G50" i="21"/>
  <c r="G49" i="21" s="1"/>
  <c r="I53" i="20" s="1"/>
  <c r="Q49" i="21"/>
  <c r="K49" i="21"/>
  <c r="V46" i="21"/>
  <c r="Q46" i="21"/>
  <c r="O46" i="21"/>
  <c r="K46" i="21"/>
  <c r="I46" i="21"/>
  <c r="G46" i="21"/>
  <c r="M46" i="21" s="1"/>
  <c r="V44" i="21"/>
  <c r="Q44" i="21"/>
  <c r="O44" i="21"/>
  <c r="M44" i="21"/>
  <c r="K44" i="21"/>
  <c r="I44" i="21"/>
  <c r="G44" i="21"/>
  <c r="V42" i="21"/>
  <c r="Q42" i="21"/>
  <c r="O42" i="21"/>
  <c r="K42" i="21"/>
  <c r="I42" i="21"/>
  <c r="G42" i="21"/>
  <c r="M42" i="21" s="1"/>
  <c r="V40" i="21"/>
  <c r="V39" i="21" s="1"/>
  <c r="Q40" i="21"/>
  <c r="O40" i="21"/>
  <c r="O39" i="21" s="1"/>
  <c r="K40" i="21"/>
  <c r="K39" i="21" s="1"/>
  <c r="I40" i="21"/>
  <c r="I39" i="21" s="1"/>
  <c r="G40" i="21"/>
  <c r="M40" i="21" s="1"/>
  <c r="Q39" i="21"/>
  <c r="G39" i="21"/>
  <c r="I52" i="20" s="1"/>
  <c r="V37" i="21"/>
  <c r="Q37" i="21"/>
  <c r="O37" i="21"/>
  <c r="K37" i="21"/>
  <c r="I37" i="21"/>
  <c r="G37" i="21"/>
  <c r="M37" i="21" s="1"/>
  <c r="V34" i="21"/>
  <c r="Q34" i="21"/>
  <c r="O34" i="21"/>
  <c r="M34" i="21"/>
  <c r="K34" i="21"/>
  <c r="I34" i="21"/>
  <c r="G34" i="21"/>
  <c r="V32" i="21"/>
  <c r="Q32" i="21"/>
  <c r="Q20" i="21" s="1"/>
  <c r="O32" i="21"/>
  <c r="K32" i="21"/>
  <c r="I32" i="21"/>
  <c r="G32" i="21"/>
  <c r="M32" i="21" s="1"/>
  <c r="V30" i="21"/>
  <c r="Q30" i="21"/>
  <c r="O30" i="21"/>
  <c r="K30" i="21"/>
  <c r="I30" i="21"/>
  <c r="G30" i="21"/>
  <c r="M30" i="21" s="1"/>
  <c r="V28" i="21"/>
  <c r="Q28" i="21"/>
  <c r="O28" i="21"/>
  <c r="M28" i="21"/>
  <c r="K28" i="21"/>
  <c r="I28" i="21"/>
  <c r="G28" i="21"/>
  <c r="V25" i="21"/>
  <c r="Q25" i="21"/>
  <c r="O25" i="21"/>
  <c r="K25" i="21"/>
  <c r="I25" i="21"/>
  <c r="G25" i="21"/>
  <c r="M25" i="21" s="1"/>
  <c r="V21" i="21"/>
  <c r="V20" i="21" s="1"/>
  <c r="Q21" i="21"/>
  <c r="O21" i="21"/>
  <c r="O20" i="21" s="1"/>
  <c r="K21" i="21"/>
  <c r="K20" i="21" s="1"/>
  <c r="I21" i="21"/>
  <c r="I20" i="21" s="1"/>
  <c r="G21" i="21"/>
  <c r="M21" i="21" s="1"/>
  <c r="V18" i="21"/>
  <c r="Q18" i="21"/>
  <c r="O18" i="21"/>
  <c r="O17" i="21" s="1"/>
  <c r="K18" i="21"/>
  <c r="K17" i="21" s="1"/>
  <c r="I18" i="21"/>
  <c r="G18" i="21"/>
  <c r="M18" i="21" s="1"/>
  <c r="M17" i="21" s="1"/>
  <c r="V17" i="21"/>
  <c r="Q17" i="21"/>
  <c r="I17" i="21"/>
  <c r="V15" i="21"/>
  <c r="Q15" i="21"/>
  <c r="Q8" i="21" s="1"/>
  <c r="O15" i="21"/>
  <c r="K15" i="21"/>
  <c r="I15" i="21"/>
  <c r="G15" i="21"/>
  <c r="M15" i="21" s="1"/>
  <c r="V13" i="21"/>
  <c r="Q13" i="21"/>
  <c r="O13" i="21"/>
  <c r="M13" i="21"/>
  <c r="K13" i="21"/>
  <c r="I13" i="21"/>
  <c r="I8" i="21" s="1"/>
  <c r="G13" i="21"/>
  <c r="V9" i="21"/>
  <c r="V8" i="21" s="1"/>
  <c r="Q9" i="21"/>
  <c r="O9" i="21"/>
  <c r="O8" i="21" s="1"/>
  <c r="K9" i="21"/>
  <c r="I9" i="21"/>
  <c r="G9" i="21"/>
  <c r="M9" i="21" s="1"/>
  <c r="K8" i="21"/>
  <c r="G38" i="20"/>
  <c r="F38" i="20"/>
  <c r="J28" i="20"/>
  <c r="A27" i="20"/>
  <c r="E26" i="20"/>
  <c r="A26" i="20"/>
  <c r="A25" i="20"/>
  <c r="E24" i="20"/>
  <c r="A23" i="20"/>
  <c r="I19" i="20"/>
  <c r="I152" i="21" l="1"/>
  <c r="V152" i="21"/>
  <c r="K152" i="21"/>
  <c r="O141" i="21"/>
  <c r="V141" i="21"/>
  <c r="G20" i="21"/>
  <c r="I51" i="20" s="1"/>
  <c r="G58" i="21"/>
  <c r="I56" i="20" s="1"/>
  <c r="M39" i="21"/>
  <c r="M20" i="21"/>
  <c r="M50" i="21"/>
  <c r="M49" i="21" s="1"/>
  <c r="G105" i="21"/>
  <c r="I57" i="20" s="1"/>
  <c r="M141" i="21"/>
  <c r="M206" i="21"/>
  <c r="M205" i="21" s="1"/>
  <c r="M167" i="21"/>
  <c r="M166" i="21" s="1"/>
  <c r="M209" i="21"/>
  <c r="M208" i="21" s="1"/>
  <c r="G139" i="21"/>
  <c r="I62" i="20" s="1"/>
  <c r="M217" i="21"/>
  <c r="F39" i="20"/>
  <c r="F42" i="20" s="1"/>
  <c r="G23" i="20" s="1"/>
  <c r="F40" i="20"/>
  <c r="M176" i="21"/>
  <c r="M107" i="21"/>
  <c r="M152" i="21"/>
  <c r="M225" i="21"/>
  <c r="M8" i="21"/>
  <c r="G55" i="21"/>
  <c r="I55" i="20" s="1"/>
  <c r="G137" i="21"/>
  <c r="I61" i="20" s="1"/>
  <c r="G225" i="21"/>
  <c r="I70" i="20" s="1"/>
  <c r="M246" i="21"/>
  <c r="M245" i="21" s="1"/>
  <c r="G52" i="21"/>
  <c r="I54" i="20" s="1"/>
  <c r="G134" i="21"/>
  <c r="I60" i="20" s="1"/>
  <c r="G152" i="21"/>
  <c r="I64" i="20" s="1"/>
  <c r="A24" i="20"/>
  <c r="A29" i="20"/>
  <c r="G17" i="21"/>
  <c r="I50" i="20" s="1"/>
  <c r="M85" i="21"/>
  <c r="M58" i="21" s="1"/>
  <c r="G141" i="21"/>
  <c r="I63" i="20" s="1"/>
  <c r="G176" i="21"/>
  <c r="I66" i="20" s="1"/>
  <c r="G217" i="21"/>
  <c r="I69" i="20" s="1"/>
  <c r="G8" i="21"/>
  <c r="I49" i="20" l="1"/>
  <c r="I16" i="20" l="1"/>
  <c r="J31" i="19"/>
  <c r="I29" i="19"/>
  <c r="H29" i="19"/>
  <c r="I28" i="19"/>
  <c r="H28" i="19"/>
  <c r="I27" i="19"/>
  <c r="H27" i="19"/>
  <c r="I26" i="19"/>
  <c r="H26" i="19"/>
  <c r="H31" i="19" s="1"/>
  <c r="D12" i="18" s="1"/>
  <c r="H20" i="19"/>
  <c r="G20" i="19"/>
  <c r="I20" i="19" s="1"/>
  <c r="H19" i="19"/>
  <c r="G19" i="19"/>
  <c r="I19" i="19" s="1"/>
  <c r="H18" i="19"/>
  <c r="G18" i="19"/>
  <c r="I18" i="19" s="1"/>
  <c r="I17" i="19"/>
  <c r="H17" i="19"/>
  <c r="G17" i="19"/>
  <c r="H16" i="19"/>
  <c r="G16" i="19"/>
  <c r="I16" i="19" s="1"/>
  <c r="H15" i="19"/>
  <c r="G15" i="19"/>
  <c r="I15" i="19" s="1"/>
  <c r="H14" i="19"/>
  <c r="G14" i="19"/>
  <c r="I14" i="19" s="1"/>
  <c r="H13" i="19"/>
  <c r="G13" i="19"/>
  <c r="I13" i="19" s="1"/>
  <c r="H12" i="19"/>
  <c r="G12" i="19"/>
  <c r="I12" i="19" s="1"/>
  <c r="H11" i="19"/>
  <c r="G11" i="19"/>
  <c r="I11" i="19" s="1"/>
  <c r="H10" i="19"/>
  <c r="G10" i="19"/>
  <c r="I10" i="19" s="1"/>
  <c r="I9" i="19"/>
  <c r="H9" i="19"/>
  <c r="G9" i="19"/>
  <c r="H8" i="19"/>
  <c r="G8" i="19"/>
  <c r="I8" i="19" s="1"/>
  <c r="H7" i="19"/>
  <c r="G7" i="19"/>
  <c r="I7" i="19" s="1"/>
  <c r="H6" i="19"/>
  <c r="G6" i="19"/>
  <c r="I6" i="19" s="1"/>
  <c r="E31" i="18"/>
  <c r="A12" i="18"/>
  <c r="A11" i="18"/>
  <c r="J84" i="17"/>
  <c r="J82" i="17"/>
  <c r="J80" i="17"/>
  <c r="J78" i="17"/>
  <c r="J76" i="17"/>
  <c r="J74" i="17"/>
  <c r="J72" i="17"/>
  <c r="J70" i="17"/>
  <c r="J68" i="17"/>
  <c r="J66" i="17"/>
  <c r="J64" i="17"/>
  <c r="J62" i="17"/>
  <c r="J60" i="17"/>
  <c r="J58" i="17"/>
  <c r="J56" i="17"/>
  <c r="J54" i="17"/>
  <c r="J52" i="17"/>
  <c r="J50" i="17"/>
  <c r="J48" i="17"/>
  <c r="J46" i="17"/>
  <c r="J44" i="17"/>
  <c r="J42" i="17"/>
  <c r="J40" i="17"/>
  <c r="J38" i="17"/>
  <c r="J36" i="17"/>
  <c r="J34" i="17"/>
  <c r="J32" i="17"/>
  <c r="J30" i="17"/>
  <c r="J28" i="17"/>
  <c r="J26" i="17"/>
  <c r="J24" i="17"/>
  <c r="J22" i="17"/>
  <c r="J20" i="17"/>
  <c r="J18" i="17"/>
  <c r="J16" i="17"/>
  <c r="J14" i="17"/>
  <c r="J12" i="17"/>
  <c r="J10" i="17"/>
  <c r="J8" i="17"/>
  <c r="J6" i="17"/>
  <c r="J87" i="17" s="1"/>
  <c r="F11" i="14" s="1"/>
  <c r="J4" i="17"/>
  <c r="I85" i="16"/>
  <c r="I83" i="16"/>
  <c r="I81" i="16"/>
  <c r="I79" i="16"/>
  <c r="I77" i="16"/>
  <c r="I75" i="16"/>
  <c r="I73" i="16"/>
  <c r="I71" i="16"/>
  <c r="I69" i="16"/>
  <c r="I67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31" i="16"/>
  <c r="I29" i="16"/>
  <c r="I27" i="16"/>
  <c r="I25" i="16"/>
  <c r="I23" i="16"/>
  <c r="I21" i="16"/>
  <c r="I19" i="16"/>
  <c r="I17" i="16"/>
  <c r="I15" i="16"/>
  <c r="I13" i="16"/>
  <c r="I11" i="16"/>
  <c r="I9" i="16"/>
  <c r="I7" i="16"/>
  <c r="I88" i="16" s="1"/>
  <c r="F9" i="14" s="1"/>
  <c r="J304" i="15"/>
  <c r="J303" i="15"/>
  <c r="J302" i="15"/>
  <c r="J301" i="15"/>
  <c r="J300" i="15"/>
  <c r="J299" i="15"/>
  <c r="J298" i="15"/>
  <c r="J297" i="15"/>
  <c r="J296" i="15"/>
  <c r="J295" i="15"/>
  <c r="J294" i="15"/>
  <c r="J286" i="15"/>
  <c r="J284" i="15"/>
  <c r="J282" i="15"/>
  <c r="J280" i="15"/>
  <c r="J278" i="15"/>
  <c r="J276" i="15"/>
  <c r="J274" i="15"/>
  <c r="J272" i="15"/>
  <c r="J270" i="15"/>
  <c r="J268" i="15"/>
  <c r="J266" i="15"/>
  <c r="J264" i="15"/>
  <c r="J262" i="15"/>
  <c r="J260" i="15"/>
  <c r="J258" i="15"/>
  <c r="J256" i="15"/>
  <c r="J254" i="15"/>
  <c r="J252" i="15"/>
  <c r="J250" i="15"/>
  <c r="J248" i="15"/>
  <c r="J246" i="15"/>
  <c r="J244" i="15"/>
  <c r="J242" i="15"/>
  <c r="J240" i="15"/>
  <c r="J238" i="15"/>
  <c r="J236" i="15"/>
  <c r="J234" i="15"/>
  <c r="J232" i="15"/>
  <c r="J230" i="15"/>
  <c r="J228" i="15"/>
  <c r="J226" i="15"/>
  <c r="J224" i="15"/>
  <c r="J222" i="15"/>
  <c r="J220" i="15"/>
  <c r="J218" i="15"/>
  <c r="J216" i="15"/>
  <c r="J214" i="15"/>
  <c r="J212" i="15"/>
  <c r="J210" i="15"/>
  <c r="J208" i="15"/>
  <c r="J206" i="15"/>
  <c r="J204" i="15"/>
  <c r="J202" i="15"/>
  <c r="J200" i="15"/>
  <c r="J198" i="15"/>
  <c r="J196" i="15"/>
  <c r="J194" i="15"/>
  <c r="J192" i="15"/>
  <c r="J190" i="15"/>
  <c r="J188" i="15"/>
  <c r="J186" i="15"/>
  <c r="J184" i="15"/>
  <c r="J182" i="15"/>
  <c r="J180" i="15"/>
  <c r="J178" i="15"/>
  <c r="J176" i="15"/>
  <c r="J174" i="15"/>
  <c r="J172" i="15"/>
  <c r="J170" i="15"/>
  <c r="J168" i="15"/>
  <c r="J166" i="15"/>
  <c r="J164" i="15"/>
  <c r="J162" i="15"/>
  <c r="J160" i="15"/>
  <c r="J158" i="15"/>
  <c r="J156" i="15"/>
  <c r="J154" i="15"/>
  <c r="J152" i="15"/>
  <c r="J150" i="15"/>
  <c r="J148" i="15"/>
  <c r="J146" i="15"/>
  <c r="J144" i="15"/>
  <c r="J142" i="15"/>
  <c r="J140" i="15"/>
  <c r="J138" i="15"/>
  <c r="J136" i="15"/>
  <c r="J134" i="15"/>
  <c r="J132" i="15"/>
  <c r="J130" i="15"/>
  <c r="J128" i="15"/>
  <c r="J126" i="15"/>
  <c r="J124" i="15"/>
  <c r="J122" i="15"/>
  <c r="J120" i="15"/>
  <c r="J118" i="15"/>
  <c r="J116" i="15"/>
  <c r="J114" i="15"/>
  <c r="J112" i="15"/>
  <c r="J110" i="15"/>
  <c r="J108" i="15"/>
  <c r="J106" i="15"/>
  <c r="J104" i="15"/>
  <c r="J102" i="15"/>
  <c r="J100" i="15"/>
  <c r="J98" i="15"/>
  <c r="J96" i="15"/>
  <c r="J94" i="15"/>
  <c r="J92" i="15"/>
  <c r="J90" i="15"/>
  <c r="J88" i="15"/>
  <c r="J86" i="15"/>
  <c r="J84" i="15"/>
  <c r="J82" i="15"/>
  <c r="J80" i="15"/>
  <c r="J78" i="15"/>
  <c r="J76" i="15"/>
  <c r="J74" i="15"/>
  <c r="J72" i="15"/>
  <c r="J70" i="15"/>
  <c r="J68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AE114" i="13"/>
  <c r="V111" i="13"/>
  <c r="Q111" i="13"/>
  <c r="O111" i="13"/>
  <c r="K111" i="13"/>
  <c r="I111" i="13"/>
  <c r="G111" i="13"/>
  <c r="M111" i="13" s="1"/>
  <c r="BA110" i="13"/>
  <c r="V109" i="13"/>
  <c r="Q109" i="13"/>
  <c r="Q106" i="13" s="1"/>
  <c r="O109" i="13"/>
  <c r="K109" i="13"/>
  <c r="I109" i="13"/>
  <c r="G109" i="13"/>
  <c r="M109" i="13" s="1"/>
  <c r="V107" i="13"/>
  <c r="Q107" i="13"/>
  <c r="O107" i="13"/>
  <c r="O106" i="13" s="1"/>
  <c r="K107" i="13"/>
  <c r="K106" i="13" s="1"/>
  <c r="I107" i="13"/>
  <c r="G107" i="13"/>
  <c r="M107" i="13" s="1"/>
  <c r="V106" i="13"/>
  <c r="I106" i="13"/>
  <c r="G106" i="13"/>
  <c r="V104" i="13"/>
  <c r="Q104" i="13"/>
  <c r="O104" i="13"/>
  <c r="K104" i="13"/>
  <c r="I104" i="13"/>
  <c r="G104" i="13"/>
  <c r="V103" i="13"/>
  <c r="Q103" i="13"/>
  <c r="O103" i="13"/>
  <c r="K103" i="13"/>
  <c r="I103" i="13"/>
  <c r="I98" i="13" s="1"/>
  <c r="G103" i="13"/>
  <c r="M103" i="13" s="1"/>
  <c r="V101" i="13"/>
  <c r="V98" i="13" s="1"/>
  <c r="Q101" i="13"/>
  <c r="O101" i="13"/>
  <c r="K101" i="13"/>
  <c r="I101" i="13"/>
  <c r="G101" i="13"/>
  <c r="M101" i="13" s="1"/>
  <c r="V99" i="13"/>
  <c r="Q99" i="13"/>
  <c r="Q98" i="13" s="1"/>
  <c r="O99" i="13"/>
  <c r="M99" i="13"/>
  <c r="K99" i="13"/>
  <c r="K98" i="13" s="1"/>
  <c r="I99" i="13"/>
  <c r="G99" i="13"/>
  <c r="O98" i="13"/>
  <c r="V96" i="13"/>
  <c r="Q96" i="13"/>
  <c r="O96" i="13"/>
  <c r="K96" i="13"/>
  <c r="I96" i="13"/>
  <c r="G96" i="13"/>
  <c r="M96" i="13" s="1"/>
  <c r="V95" i="13"/>
  <c r="Q95" i="13"/>
  <c r="O95" i="13"/>
  <c r="K95" i="13"/>
  <c r="I95" i="13"/>
  <c r="G95" i="13"/>
  <c r="M95" i="13" s="1"/>
  <c r="V93" i="13"/>
  <c r="Q93" i="13"/>
  <c r="O93" i="13"/>
  <c r="K93" i="13"/>
  <c r="I93" i="13"/>
  <c r="I90" i="13" s="1"/>
  <c r="G93" i="13"/>
  <c r="M93" i="13" s="1"/>
  <c r="V91" i="13"/>
  <c r="Q91" i="13"/>
  <c r="Q90" i="13" s="1"/>
  <c r="O91" i="13"/>
  <c r="O90" i="13" s="1"/>
  <c r="K91" i="13"/>
  <c r="K90" i="13" s="1"/>
  <c r="I91" i="13"/>
  <c r="G91" i="13"/>
  <c r="M91" i="13" s="1"/>
  <c r="V90" i="13"/>
  <c r="V88" i="13"/>
  <c r="Q88" i="13"/>
  <c r="O88" i="13"/>
  <c r="K88" i="13"/>
  <c r="I88" i="13"/>
  <c r="G88" i="13"/>
  <c r="M88" i="13" s="1"/>
  <c r="V87" i="13"/>
  <c r="Q87" i="13"/>
  <c r="O87" i="13"/>
  <c r="K87" i="13"/>
  <c r="I87" i="13"/>
  <c r="G87" i="13"/>
  <c r="M87" i="13" s="1"/>
  <c r="V86" i="13"/>
  <c r="Q86" i="13"/>
  <c r="O86" i="13"/>
  <c r="K86" i="13"/>
  <c r="I86" i="13"/>
  <c r="G86" i="13"/>
  <c r="M86" i="13" s="1"/>
  <c r="V85" i="13"/>
  <c r="Q85" i="13"/>
  <c r="O85" i="13"/>
  <c r="K85" i="13"/>
  <c r="I85" i="13"/>
  <c r="G85" i="13"/>
  <c r="M85" i="13" s="1"/>
  <c r="V84" i="13"/>
  <c r="Q84" i="13"/>
  <c r="O84" i="13"/>
  <c r="M84" i="13"/>
  <c r="K84" i="13"/>
  <c r="I84" i="13"/>
  <c r="G84" i="13"/>
  <c r="V83" i="13"/>
  <c r="Q83" i="13"/>
  <c r="O83" i="13"/>
  <c r="K83" i="13"/>
  <c r="I83" i="13"/>
  <c r="G83" i="13"/>
  <c r="M83" i="13" s="1"/>
  <c r="V82" i="13"/>
  <c r="Q82" i="13"/>
  <c r="O82" i="13"/>
  <c r="K82" i="13"/>
  <c r="I82" i="13"/>
  <c r="G82" i="13"/>
  <c r="M82" i="13" s="1"/>
  <c r="V81" i="13"/>
  <c r="Q81" i="13"/>
  <c r="O81" i="13"/>
  <c r="K81" i="13"/>
  <c r="I81" i="13"/>
  <c r="G81" i="13"/>
  <c r="M81" i="13" s="1"/>
  <c r="V80" i="13"/>
  <c r="Q80" i="13"/>
  <c r="O80" i="13"/>
  <c r="K80" i="13"/>
  <c r="I80" i="13"/>
  <c r="G80" i="13"/>
  <c r="M80" i="13" s="1"/>
  <c r="V78" i="13"/>
  <c r="Q78" i="13"/>
  <c r="O78" i="13"/>
  <c r="M78" i="13"/>
  <c r="K78" i="13"/>
  <c r="I78" i="13"/>
  <c r="G78" i="13"/>
  <c r="V77" i="13"/>
  <c r="Q77" i="13"/>
  <c r="O77" i="13"/>
  <c r="O72" i="13" s="1"/>
  <c r="M77" i="13"/>
  <c r="K77" i="13"/>
  <c r="I77" i="13"/>
  <c r="G77" i="13"/>
  <c r="V76" i="13"/>
  <c r="Q76" i="13"/>
  <c r="O76" i="13"/>
  <c r="K76" i="13"/>
  <c r="I76" i="13"/>
  <c r="G76" i="13"/>
  <c r="M76" i="13" s="1"/>
  <c r="V74" i="13"/>
  <c r="Q74" i="13"/>
  <c r="O74" i="13"/>
  <c r="M74" i="13"/>
  <c r="K74" i="13"/>
  <c r="I74" i="13"/>
  <c r="G74" i="13"/>
  <c r="V73" i="13"/>
  <c r="V72" i="13" s="1"/>
  <c r="Q73" i="13"/>
  <c r="Q72" i="13" s="1"/>
  <c r="O73" i="13"/>
  <c r="K73" i="13"/>
  <c r="K72" i="13" s="1"/>
  <c r="I73" i="13"/>
  <c r="I72" i="13" s="1"/>
  <c r="G73" i="13"/>
  <c r="M73" i="13" s="1"/>
  <c r="V70" i="13"/>
  <c r="Q70" i="13"/>
  <c r="O70" i="13"/>
  <c r="M70" i="13"/>
  <c r="K70" i="13"/>
  <c r="I70" i="13"/>
  <c r="G70" i="13"/>
  <c r="V68" i="13"/>
  <c r="Q68" i="13"/>
  <c r="O68" i="13"/>
  <c r="K68" i="13"/>
  <c r="I68" i="13"/>
  <c r="G68" i="13"/>
  <c r="M68" i="13" s="1"/>
  <c r="V66" i="13"/>
  <c r="Q66" i="13"/>
  <c r="Q51" i="13" s="1"/>
  <c r="O66" i="13"/>
  <c r="K66" i="13"/>
  <c r="I66" i="13"/>
  <c r="G66" i="13"/>
  <c r="M66" i="13" s="1"/>
  <c r="V65" i="13"/>
  <c r="Q65" i="13"/>
  <c r="O65" i="13"/>
  <c r="K65" i="13"/>
  <c r="I65" i="13"/>
  <c r="G65" i="13"/>
  <c r="M65" i="13" s="1"/>
  <c r="V64" i="13"/>
  <c r="Q64" i="13"/>
  <c r="O64" i="13"/>
  <c r="M64" i="13"/>
  <c r="K64" i="13"/>
  <c r="I64" i="13"/>
  <c r="G64" i="13"/>
  <c r="V61" i="13"/>
  <c r="Q61" i="13"/>
  <c r="O61" i="13"/>
  <c r="K61" i="13"/>
  <c r="K51" i="13" s="1"/>
  <c r="I61" i="13"/>
  <c r="G61" i="13"/>
  <c r="M61" i="13" s="1"/>
  <c r="V59" i="13"/>
  <c r="Q59" i="13"/>
  <c r="O59" i="13"/>
  <c r="K59" i="13"/>
  <c r="I59" i="13"/>
  <c r="G59" i="13"/>
  <c r="M59" i="13" s="1"/>
  <c r="V53" i="13"/>
  <c r="Q53" i="13"/>
  <c r="O53" i="13"/>
  <c r="K53" i="13"/>
  <c r="I53" i="13"/>
  <c r="G53" i="13"/>
  <c r="M53" i="13" s="1"/>
  <c r="V52" i="13"/>
  <c r="Q52" i="13"/>
  <c r="O52" i="13"/>
  <c r="O51" i="13" s="1"/>
  <c r="K52" i="13"/>
  <c r="I52" i="13"/>
  <c r="I51" i="13" s="1"/>
  <c r="G52" i="13"/>
  <c r="M52" i="13" s="1"/>
  <c r="V51" i="13"/>
  <c r="V49" i="13"/>
  <c r="Q49" i="13"/>
  <c r="O49" i="13"/>
  <c r="K49" i="13"/>
  <c r="I49" i="13"/>
  <c r="G49" i="13"/>
  <c r="M49" i="13" s="1"/>
  <c r="V48" i="13"/>
  <c r="Q48" i="13"/>
  <c r="O48" i="13"/>
  <c r="O40" i="13" s="1"/>
  <c r="K48" i="13"/>
  <c r="I48" i="13"/>
  <c r="G48" i="13"/>
  <c r="M48" i="13" s="1"/>
  <c r="V45" i="13"/>
  <c r="Q45" i="13"/>
  <c r="O45" i="13"/>
  <c r="K45" i="13"/>
  <c r="I45" i="13"/>
  <c r="G45" i="13"/>
  <c r="G40" i="13" s="1"/>
  <c r="V42" i="13"/>
  <c r="Q42" i="13"/>
  <c r="O42" i="13"/>
  <c r="M42" i="13"/>
  <c r="K42" i="13"/>
  <c r="K40" i="13" s="1"/>
  <c r="I42" i="13"/>
  <c r="G42" i="13"/>
  <c r="V41" i="13"/>
  <c r="V40" i="13" s="1"/>
  <c r="Q41" i="13"/>
  <c r="Q40" i="13" s="1"/>
  <c r="O41" i="13"/>
  <c r="K41" i="13"/>
  <c r="I41" i="13"/>
  <c r="I40" i="13" s="1"/>
  <c r="G41" i="13"/>
  <c r="M41" i="13" s="1"/>
  <c r="V39" i="13"/>
  <c r="Q39" i="13"/>
  <c r="O39" i="13"/>
  <c r="K39" i="13"/>
  <c r="I39" i="13"/>
  <c r="G39" i="13"/>
  <c r="M39" i="13" s="1"/>
  <c r="V38" i="13"/>
  <c r="Q38" i="13"/>
  <c r="O38" i="13"/>
  <c r="K38" i="13"/>
  <c r="I38" i="13"/>
  <c r="G38" i="13"/>
  <c r="M38" i="13" s="1"/>
  <c r="V36" i="13"/>
  <c r="Q36" i="13"/>
  <c r="O36" i="13"/>
  <c r="M36" i="13"/>
  <c r="K36" i="13"/>
  <c r="I36" i="13"/>
  <c r="G36" i="13"/>
  <c r="V34" i="13"/>
  <c r="Q34" i="13"/>
  <c r="O34" i="13"/>
  <c r="K34" i="13"/>
  <c r="I34" i="13"/>
  <c r="G34" i="13"/>
  <c r="M34" i="13" s="1"/>
  <c r="V32" i="13"/>
  <c r="Q32" i="13"/>
  <c r="O32" i="13"/>
  <c r="M32" i="13"/>
  <c r="K32" i="13"/>
  <c r="I32" i="13"/>
  <c r="G32" i="13"/>
  <c r="V31" i="13"/>
  <c r="V28" i="13" s="1"/>
  <c r="Q31" i="13"/>
  <c r="O31" i="13"/>
  <c r="K31" i="13"/>
  <c r="I31" i="13"/>
  <c r="G31" i="13"/>
  <c r="M31" i="13" s="1"/>
  <c r="V30" i="13"/>
  <c r="Q30" i="13"/>
  <c r="O30" i="13"/>
  <c r="K30" i="13"/>
  <c r="I30" i="13"/>
  <c r="I28" i="13" s="1"/>
  <c r="G30" i="13"/>
  <c r="M30" i="13" s="1"/>
  <c r="V29" i="13"/>
  <c r="Q29" i="13"/>
  <c r="Q28" i="13" s="1"/>
  <c r="O29" i="13"/>
  <c r="O28" i="13" s="1"/>
  <c r="K29" i="13"/>
  <c r="K28" i="13" s="1"/>
  <c r="I29" i="13"/>
  <c r="G29" i="13"/>
  <c r="M29" i="13" s="1"/>
  <c r="BA27" i="13"/>
  <c r="V26" i="13"/>
  <c r="Q26" i="13"/>
  <c r="O26" i="13"/>
  <c r="O25" i="13" s="1"/>
  <c r="K26" i="13"/>
  <c r="I26" i="13"/>
  <c r="I25" i="13" s="1"/>
  <c r="G26" i="13"/>
  <c r="M26" i="13" s="1"/>
  <c r="M25" i="13" s="1"/>
  <c r="V25" i="13"/>
  <c r="Q25" i="13"/>
  <c r="K25" i="13"/>
  <c r="G25" i="13"/>
  <c r="V23" i="13"/>
  <c r="Q23" i="13"/>
  <c r="O23" i="13"/>
  <c r="K23" i="13"/>
  <c r="I23" i="13"/>
  <c r="G23" i="13"/>
  <c r="M23" i="13" s="1"/>
  <c r="V22" i="13"/>
  <c r="Q22" i="13"/>
  <c r="O22" i="13"/>
  <c r="M22" i="13"/>
  <c r="K22" i="13"/>
  <c r="I22" i="13"/>
  <c r="G22" i="13"/>
  <c r="V20" i="13"/>
  <c r="Q20" i="13"/>
  <c r="O20" i="13"/>
  <c r="M20" i="13"/>
  <c r="K20" i="13"/>
  <c r="I20" i="13"/>
  <c r="G20" i="13"/>
  <c r="V17" i="13"/>
  <c r="Q17" i="13"/>
  <c r="O17" i="13"/>
  <c r="O13" i="13" s="1"/>
  <c r="M17" i="13"/>
  <c r="K17" i="13"/>
  <c r="K13" i="13" s="1"/>
  <c r="I17" i="13"/>
  <c r="G17" i="13"/>
  <c r="V14" i="13"/>
  <c r="V13" i="13" s="1"/>
  <c r="Q14" i="13"/>
  <c r="Q13" i="13" s="1"/>
  <c r="O14" i="13"/>
  <c r="K14" i="13"/>
  <c r="I14" i="13"/>
  <c r="I13" i="13" s="1"/>
  <c r="G14" i="13"/>
  <c r="M14" i="13" s="1"/>
  <c r="G13" i="13"/>
  <c r="V11" i="13"/>
  <c r="Q11" i="13"/>
  <c r="O11" i="13"/>
  <c r="K11" i="13"/>
  <c r="I11" i="13"/>
  <c r="I8" i="13" s="1"/>
  <c r="G11" i="13"/>
  <c r="M11" i="13" s="1"/>
  <c r="V9" i="13"/>
  <c r="V8" i="13" s="1"/>
  <c r="Q9" i="13"/>
  <c r="O9" i="13"/>
  <c r="K9" i="13"/>
  <c r="K8" i="13" s="1"/>
  <c r="I9" i="13"/>
  <c r="G9" i="13"/>
  <c r="Q8" i="13"/>
  <c r="O8" i="13"/>
  <c r="I31" i="19" l="1"/>
  <c r="E12" i="18" s="1"/>
  <c r="H22" i="19"/>
  <c r="D11" i="18" s="1"/>
  <c r="D15" i="18" s="1"/>
  <c r="D18" i="18" s="1"/>
  <c r="J306" i="15"/>
  <c r="F13" i="14" s="1"/>
  <c r="J289" i="15"/>
  <c r="F7" i="14" s="1"/>
  <c r="F15" i="14" s="1"/>
  <c r="F19" i="14" s="1"/>
  <c r="F242" i="21" s="1"/>
  <c r="G242" i="21" s="1"/>
  <c r="M13" i="13"/>
  <c r="M28" i="13"/>
  <c r="M45" i="13"/>
  <c r="M40" i="13" s="1"/>
  <c r="M51" i="13"/>
  <c r="G72" i="13"/>
  <c r="AF114" i="13"/>
  <c r="G98" i="13"/>
  <c r="M106" i="13"/>
  <c r="I22" i="19"/>
  <c r="E11" i="18" s="1"/>
  <c r="M90" i="13"/>
  <c r="M72" i="13"/>
  <c r="G28" i="13"/>
  <c r="G90" i="13"/>
  <c r="G51" i="13"/>
  <c r="G8" i="13"/>
  <c r="M104" i="13"/>
  <c r="M98" i="13" s="1"/>
  <c r="M9" i="13"/>
  <c r="M8" i="13" s="1"/>
  <c r="E15" i="18" l="1"/>
  <c r="E20" i="18" s="1"/>
  <c r="E35" i="18" s="1"/>
  <c r="D20" i="18"/>
  <c r="D35" i="18" s="1"/>
  <c r="M242" i="21"/>
  <c r="M240" i="21" s="1"/>
  <c r="G240" i="21"/>
  <c r="I71" i="20" s="1"/>
  <c r="G114" i="13"/>
  <c r="F133" i="21" s="1"/>
  <c r="G133" i="21" s="1"/>
  <c r="D39" i="18" l="1"/>
  <c r="F244" i="21" s="1"/>
  <c r="G244" i="21" s="1"/>
  <c r="M244" i="21" s="1"/>
  <c r="M243" i="21" s="1"/>
  <c r="M133" i="21"/>
  <c r="M132" i="21" s="1"/>
  <c r="G132" i="21"/>
  <c r="AF248" i="21"/>
  <c r="G243" i="21" l="1"/>
  <c r="I72" i="20" s="1"/>
  <c r="I18" i="20" s="1"/>
  <c r="I59" i="20"/>
  <c r="G40" i="20"/>
  <c r="H40" i="20" s="1"/>
  <c r="I40" i="20" s="1"/>
  <c r="G39" i="20"/>
  <c r="G41" i="20"/>
  <c r="H41" i="20" s="1"/>
  <c r="I41" i="20" s="1"/>
  <c r="G248" i="21" l="1"/>
  <c r="I17" i="20"/>
  <c r="I21" i="20" s="1"/>
  <c r="I74" i="20"/>
  <c r="H39" i="20"/>
  <c r="H42" i="20" s="1"/>
  <c r="G42" i="20"/>
  <c r="J73" i="20" l="1"/>
  <c r="J68" i="20"/>
  <c r="J59" i="20"/>
  <c r="J65" i="20"/>
  <c r="J64" i="20"/>
  <c r="J55" i="20"/>
  <c r="J60" i="20"/>
  <c r="J70" i="20"/>
  <c r="J69" i="20"/>
  <c r="J62" i="20"/>
  <c r="J57" i="20"/>
  <c r="J58" i="20"/>
  <c r="J54" i="20"/>
  <c r="J53" i="20"/>
  <c r="J52" i="20"/>
  <c r="J66" i="20"/>
  <c r="J71" i="20"/>
  <c r="J67" i="20"/>
  <c r="J63" i="20"/>
  <c r="J61" i="20"/>
  <c r="J51" i="20"/>
  <c r="J56" i="20"/>
  <c r="J49" i="20"/>
  <c r="J72" i="20"/>
  <c r="J50" i="20"/>
  <c r="I39" i="20"/>
  <c r="I42" i="20" s="1"/>
  <c r="G28" i="20"/>
  <c r="G25" i="20"/>
  <c r="G26" i="20" s="1"/>
  <c r="G29" i="20" s="1"/>
  <c r="J41" i="20" l="1"/>
  <c r="J39" i="20"/>
  <c r="J42" i="20" s="1"/>
  <c r="J40" i="20"/>
  <c r="J7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207CF4B7-746D-4635-83D6-9718886491B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4A721DE-6269-4D21-BB64-DC749FAE08E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E35AB24D-B479-4241-BD2F-7F601282DAF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ABC6061D-DD84-4C83-939A-61C549C879F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D21D8F54-5404-4C4D-A776-3C2499A00A9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E852B443-C973-4727-A39E-66131672BD3E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Honsa Martin</author>
  </authors>
  <commentList>
    <comment ref="S6" authorId="0" shapeId="0" xr:uid="{3AEA2129-09E9-4642-B4C4-1E54D475C6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B2A230-9A06-4B06-B63A-452F52EEF8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</author>
  </authors>
  <commentList>
    <comment ref="S6" authorId="0" shapeId="0" xr:uid="{F9395299-8C0E-405B-9904-1D7B447CFC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54C6DE-5CE4-417D-883E-10D83B01B7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<sst xmlns="http://schemas.openxmlformats.org/spreadsheetml/2006/main" count="3066" uniqueCount="1128">
  <si>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</si>
  <si>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</si>
  <si>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</si>
  <si>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</si>
  <si>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</si>
  <si>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</si>
  <si>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</si>
  <si>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</si>
  <si>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</si>
  <si>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</si>
  <si>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</si>
  <si>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</si>
  <si>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</si>
  <si>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</si>
  <si>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</si>
  <si>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</si>
  <si>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</si>
  <si>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</si>
  <si>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</si>
  <si>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</si>
  <si>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</si>
  <si>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</si>
  <si>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</si>
  <si>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</si>
  <si>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</si>
  <si>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</si>
  <si>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</si>
  <si>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</si>
  <si>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</si>
  <si>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</si>
  <si>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</si>
  <si>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</si>
  <si>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</si>
  <si>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</si>
  <si>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</si>
  <si>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</si>
  <si>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</si>
  <si>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</si>
  <si>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</si>
  <si>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</si>
  <si>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</si>
  <si>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</si>
  <si>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</si>
  <si>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IMR23/10</t>
  </si>
  <si>
    <t>Lidická - rekonstrukce prostor 2.NP</t>
  </si>
  <si>
    <t>SO3</t>
  </si>
  <si>
    <t>Rekonstrukce 2.NP - DPS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</si>
  <si>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</si>
  <si>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</si>
  <si>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</si>
  <si>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</si>
  <si>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</si>
  <si>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</si>
  <si>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</si>
  <si>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</si>
  <si>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</si>
  <si>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</si>
  <si>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</si>
  <si>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</si>
  <si>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</si>
  <si>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</si>
  <si>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</si>
  <si>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</si>
  <si>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</si>
  <si>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</si>
  <si>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</si>
  <si>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</si>
  <si>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</si>
  <si>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</si>
  <si>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</si>
  <si>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</si>
  <si>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</si>
  <si>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</si>
  <si>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</si>
  <si>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</si>
  <si>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</si>
  <si>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</si>
  <si>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</si>
  <si>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</si>
  <si>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</si>
  <si>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</si>
  <si>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</si>
  <si>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</si>
  <si>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</si>
  <si>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</si>
  <si>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</si>
  <si>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</si>
  <si>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</si>
  <si>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</si>
  <si>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</si>
  <si>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</si>
  <si>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</si>
  <si>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</si>
  <si>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</si>
  <si>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</si>
  <si>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</si>
  <si>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</si>
  <si>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</si>
  <si>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</si>
  <si>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</si>
  <si>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</si>
  <si>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</si>
  <si>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</si>
  <si>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</si>
  <si>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</si>
  <si>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</si>
  <si>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</si>
  <si>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</si>
  <si>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</si>
  <si>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</si>
  <si>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</si>
  <si>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</si>
  <si>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</si>
  <si>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</si>
  <si>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</si>
  <si>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</si>
  <si>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</si>
  <si>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</si>
  <si>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</si>
  <si>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</si>
  <si>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</si>
  <si>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</si>
  <si>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</si>
  <si>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</si>
  <si>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</si>
  <si>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</si>
  <si>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</si>
  <si>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</si>
  <si>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</si>
  <si>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</si>
  <si>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</si>
  <si>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</si>
  <si>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342012225</t>
  </si>
  <si>
    <t>Příčka SDK tl.100 mm,ocel.kce,1x oplášť.,MA 12,5mm min vlna 60mm</t>
  </si>
  <si>
    <t>m2</t>
  </si>
  <si>
    <t>RTS 24/ I</t>
  </si>
  <si>
    <t>Práce</t>
  </si>
  <si>
    <t>Běžná</t>
  </si>
  <si>
    <t>POL1_</t>
  </si>
  <si>
    <t>(0,495+1,4+2,37+6,915+5,39)*4,15-0,8*2*3-0,95*2,1-2,3*2,1</t>
  </si>
  <si>
    <t>VV</t>
  </si>
  <si>
    <t>(6,46+0,7)*4,5+1,625*4,15-1,6*2,1</t>
  </si>
  <si>
    <t>(2,13+3,995+5,44+5,69+5,44+5,69*3+5,44+28,575+0,5)*4,15-0,95*2,1*8-0,8*2*8-(3,01+2,69)*4,15</t>
  </si>
  <si>
    <t>347016111</t>
  </si>
  <si>
    <t>Předstěna SDK,tl. 65 mm,oc.kce CW,1x RB 12,5 mm, bez izol</t>
  </si>
  <si>
    <t>šachta m.č.202 : (0,25*2+0,325*2)*4,15</t>
  </si>
  <si>
    <t>347016231</t>
  </si>
  <si>
    <t>Předstěna SDK, tl. 125 mm, ocel. kce CW, 2x RB 12,5 mm, bez izolace</t>
  </si>
  <si>
    <t>m.č.213 : 2*4,15+4,34*4,15</t>
  </si>
  <si>
    <t>342266211</t>
  </si>
  <si>
    <t>Obklad stěn sádrokartonem lepený na zdivo</t>
  </si>
  <si>
    <t>44*1,2</t>
  </si>
  <si>
    <t>610991111</t>
  </si>
  <si>
    <t>Zakrývání výplní vnitřních otvorů</t>
  </si>
  <si>
    <t>Odkaz na mn. položky pořadí 51 : 389,55300</t>
  </si>
  <si>
    <t>dveře : 1*2*20*2+1,6*2*3+1*2</t>
  </si>
  <si>
    <t>okna : 24*2,35+7,7*1,46+6,25*1,46+1*2,1*9*2+2,3*2,1*2</t>
  </si>
  <si>
    <t>okna : 6,25*1,46+2,7*1,46+1*2+24,035*2,35+6*2,35</t>
  </si>
  <si>
    <t>dveře : 1*2*20+1*1,25</t>
  </si>
  <si>
    <t>612403388</t>
  </si>
  <si>
    <t>Hrubá výplň rýh ve stěnách do 15x15cm maltou z SMS zdicí maltou</t>
  </si>
  <si>
    <t>m</t>
  </si>
  <si>
    <t>Odkaz na mn. položky pořadí 25 : 31,00000</t>
  </si>
  <si>
    <t>612423531</t>
  </si>
  <si>
    <t>Omítka rýh stěn vápenná šířky do 15 cm, štuková s použitím suché maltové směsi</t>
  </si>
  <si>
    <t>(15+16)*0,15</t>
  </si>
  <si>
    <t>612425931</t>
  </si>
  <si>
    <t>Omítka vápenná vnitřního ostění - štuková s použitím suché maltové směsi</t>
  </si>
  <si>
    <t>výměna dveří vč zárubní - pozn.6 : (1,6+2*2)*0,5*2</t>
  </si>
  <si>
    <t>612451121</t>
  </si>
  <si>
    <t>Omítka vnitřní zdiva, cementová (MC), hladká bez materiálu</t>
  </si>
  <si>
    <t xml:space="preserve">pod obklady : </t>
  </si>
  <si>
    <t>Odkaz na mn. položky pořadí 27 : 110,87600</t>
  </si>
  <si>
    <t>612481111</t>
  </si>
  <si>
    <t>Potažení vnitř. stěn rabicovým pletivem s vypnutím</t>
  </si>
  <si>
    <t>Odkaz na mn. položky pořadí 10 : 110,87600</t>
  </si>
  <si>
    <t>631312141</t>
  </si>
  <si>
    <t>Doplnění rýh betonem v dosavadních mazaninách</t>
  </si>
  <si>
    <t>m3</t>
  </si>
  <si>
    <t>20*0,1*0,1</t>
  </si>
  <si>
    <t>632411904</t>
  </si>
  <si>
    <t>Odkaz na mn. položky pořadí 20 : 411,42740</t>
  </si>
  <si>
    <t>632413120</t>
  </si>
  <si>
    <t>Odkaz na mn. položky pořadí 13 : 411,42740</t>
  </si>
  <si>
    <t>632416250</t>
  </si>
  <si>
    <t>Potěr betonový silo, tl. 50 mm 20 MPa, samonivelační</t>
  </si>
  <si>
    <t xml:space="preserve">předpoklad vyrovnání 25% plochy : </t>
  </si>
  <si>
    <t>Odkaz na mn. položky pořadí 13 : 411,42740*0,25</t>
  </si>
  <si>
    <t>642942111</t>
  </si>
  <si>
    <t>Osazení zárubní dveřních ocelových, pl. do 2,5 m2</t>
  </si>
  <si>
    <t>kus</t>
  </si>
  <si>
    <t>T/1 : 12</t>
  </si>
  <si>
    <t>941955003</t>
  </si>
  <si>
    <t>Lešení lehké pomocné, výška podlahy do 2,5 m</t>
  </si>
  <si>
    <t>952901111</t>
  </si>
  <si>
    <t>Vyčištění budov o výšce podlaží do 4 m</t>
  </si>
  <si>
    <t>443-28,55-9,43-3,38-5,45-2,99-3,5</t>
  </si>
  <si>
    <t>962036412</t>
  </si>
  <si>
    <t>Demontáž SDK předstěny, 1x kov.kce, 1x oplášť.12,5 mm</t>
  </si>
  <si>
    <t>pozn.4 : (0,62*2+0,4*2)*4,15</t>
  </si>
  <si>
    <t>965048515</t>
  </si>
  <si>
    <t>Broušení betonových povrchů do tl. 5 mm</t>
  </si>
  <si>
    <t>Odkaz na mn. položky pořadí 21 : 23,67740</t>
  </si>
  <si>
    <t>Odkaz na mn. položky pořadí 61 : 387,75000</t>
  </si>
  <si>
    <t>965081712</t>
  </si>
  <si>
    <t>Bourání dlažeb keramických tl.10 mm, pl. do 1 m2 ručně, dlaždice keramické</t>
  </si>
  <si>
    <t>108 : 1,5*2,39</t>
  </si>
  <si>
    <t>107 : 2,75*1,49+1,33*0,37</t>
  </si>
  <si>
    <t>109 : 1,26*1,37</t>
  </si>
  <si>
    <t>110 : 1,35*1,02</t>
  </si>
  <si>
    <t>117 : 1,43*0,92</t>
  </si>
  <si>
    <t>111 : 1*1,26</t>
  </si>
  <si>
    <t>110 : 1,22*2,13</t>
  </si>
  <si>
    <t>114 : 1,25*0,98</t>
  </si>
  <si>
    <t>113 : 0,78*0,98</t>
  </si>
  <si>
    <t>115 : 2,2*1,87+1,02*1,1</t>
  </si>
  <si>
    <t>965081702</t>
  </si>
  <si>
    <t xml:space="preserve">Bourání soklíků z dlažeb keramických </t>
  </si>
  <si>
    <t>108 : (1,5*2+2,39)-0,6*2*2-0,8</t>
  </si>
  <si>
    <t>109 : 1,26*2+1,37*2-0,6</t>
  </si>
  <si>
    <t>110 : 1,03*2+1,36*2-0,6</t>
  </si>
  <si>
    <t>117 : 1,34*2+0,92*2-0,8</t>
  </si>
  <si>
    <t>111 : 1*2+1,26*2-0,8</t>
  </si>
  <si>
    <t>119 : 2,13*2+1,26*2-0,8</t>
  </si>
  <si>
    <t>114 : 1,25*2+0,98*2-0,6</t>
  </si>
  <si>
    <t>113 : 0,78*2+0,98*2-0,6*3</t>
  </si>
  <si>
    <t>115 : 2,2*2+1,87*2+1,02+1,2*2-0,8*2-0,6*2</t>
  </si>
  <si>
    <t>968061125</t>
  </si>
  <si>
    <t>Vyvěšení dřevěných a plastových dveřních křídel pl. do 2 m2</t>
  </si>
  <si>
    <t>pozn.6 : 2</t>
  </si>
  <si>
    <t>pozn.7 : 10</t>
  </si>
  <si>
    <t>968072456</t>
  </si>
  <si>
    <t>Vybourání kovových dveřních zárubní pl. nad 2 m2</t>
  </si>
  <si>
    <t>pozn.6 : 1,6*2</t>
  </si>
  <si>
    <t>974031164</t>
  </si>
  <si>
    <t>Vysekání rýh ve zdi cihelné 15 x 15 cm</t>
  </si>
  <si>
    <t>rozvod vody : 15+16</t>
  </si>
  <si>
    <t>974042553</t>
  </si>
  <si>
    <t>Vysekání rýh v podlaze betonové,10x10 cm</t>
  </si>
  <si>
    <t>978013191</t>
  </si>
  <si>
    <t>Otlučení omítek vnitřních stěn v rozsahu do 100 %</t>
  </si>
  <si>
    <t>214 : (1,49*2+0,37*2+2,75*2)*2,6-0,8*2*2</t>
  </si>
  <si>
    <t>215 : (1,5*2+2,39*2)*2,6-0,8*2-0,6*2-1,5*1,6</t>
  </si>
  <si>
    <t>216 : (1,26*2+1,37*2)*2,6-0,6*2-1,6*1,37</t>
  </si>
  <si>
    <t>217 : (1,35*2+1,03*2)*2,6-0,6*2</t>
  </si>
  <si>
    <t>218 : (2,9*2+2,2*2)*2,6-0,6*2-0,8*2*2</t>
  </si>
  <si>
    <t>219 : (1,25*2+0,98*2)*2,6-0,6*2+(0,78*2+0,98*2)*2,6-0,6*2*3</t>
  </si>
  <si>
    <t>220 : (2,13*2+1,3*2)*2,6-1,43*1,6</t>
  </si>
  <si>
    <t>978059521</t>
  </si>
  <si>
    <t>Odsekání vnitřních obkladů stěn do 2 m2</t>
  </si>
  <si>
    <t>108 : (2,39+0,3)*2</t>
  </si>
  <si>
    <t>107 : (2,75*2+1,49*2+0,37*2)-0,8*2</t>
  </si>
  <si>
    <t>999281108</t>
  </si>
  <si>
    <t>Přesun hmot pro opravy a údržbu do výšky 12 m</t>
  </si>
  <si>
    <t>t</t>
  </si>
  <si>
    <t>Přesun hmot</t>
  </si>
  <si>
    <t>POL7_</t>
  </si>
  <si>
    <t>711212012</t>
  </si>
  <si>
    <t>Odkaz na mn. položky pořadí 54 : 24,44000</t>
  </si>
  <si>
    <t>vytažení na stěny : 24,44*0,3</t>
  </si>
  <si>
    <t>711212601</t>
  </si>
  <si>
    <t>215 : 1,5*2+2,39*2</t>
  </si>
  <si>
    <t>214 : 2,75*2+1,49*2+0,37*2</t>
  </si>
  <si>
    <t>216 : 1,26*2+1,35*2</t>
  </si>
  <si>
    <t>217 : 1,03*2+1,35*2</t>
  </si>
  <si>
    <t>221 : 1,34*2+0,92*2</t>
  </si>
  <si>
    <t>222 : 1*2+1,26*2</t>
  </si>
  <si>
    <t>220 : 1,275*2+2,13*2</t>
  </si>
  <si>
    <t>219 : 1,255*2+0,98*2+0,798*2+0,98*2</t>
  </si>
  <si>
    <t>218 : 2,2*2+2,9*2</t>
  </si>
  <si>
    <t>711212602</t>
  </si>
  <si>
    <t>215 : 4</t>
  </si>
  <si>
    <t>214 : 6</t>
  </si>
  <si>
    <t>216 : 4</t>
  </si>
  <si>
    <t>217 : 4</t>
  </si>
  <si>
    <t>221 : 4</t>
  </si>
  <si>
    <t>222 : 4</t>
  </si>
  <si>
    <t>220 : 4</t>
  </si>
  <si>
    <t>219 : 8</t>
  </si>
  <si>
    <t>218 : 6</t>
  </si>
  <si>
    <t>998711102</t>
  </si>
  <si>
    <t>Přesun hmot pro izolace proti vodě, výšky do 12 m</t>
  </si>
  <si>
    <t>721-001</t>
  </si>
  <si>
    <t>D+M ZTI - viz samostatný rozpočet</t>
  </si>
  <si>
    <t>kpl</t>
  </si>
  <si>
    <t>Vlastní</t>
  </si>
  <si>
    <t>Indiv</t>
  </si>
  <si>
    <t>722130803</t>
  </si>
  <si>
    <t>Demontáž potrubí ocelových závitových, DN 50 mm</t>
  </si>
  <si>
    <t>pozn.4 : 10</t>
  </si>
  <si>
    <t>725100009</t>
  </si>
  <si>
    <t>Průtokový ohřívač el. -d+m, napojení na el.</t>
  </si>
  <si>
    <t>Součtová</t>
  </si>
  <si>
    <t>Agregovaná položka</t>
  </si>
  <si>
    <t>POL2_</t>
  </si>
  <si>
    <t>730-001</t>
  </si>
  <si>
    <t>úprava radiátorů - demontáž, úprava, zpětná montáž, případně výměna</t>
  </si>
  <si>
    <t>766661112</t>
  </si>
  <si>
    <t>Montáž dveří do zárubně,otevíravých 1kř.do 0,8 m</t>
  </si>
  <si>
    <t>T/2+T/3+T/4+T/5 : 3+2+1+4</t>
  </si>
  <si>
    <t>766670021</t>
  </si>
  <si>
    <t>Montáž kliky a štítku</t>
  </si>
  <si>
    <t>766-T1</t>
  </si>
  <si>
    <t>D+Mdveří T/1 800/2300 vč ocel. zárubně</t>
  </si>
  <si>
    <t>54914588</t>
  </si>
  <si>
    <t>Kliky se štítem mezip  s ukazatelem 804 Cr</t>
  </si>
  <si>
    <t>SPCM</t>
  </si>
  <si>
    <t>Specifikace</t>
  </si>
  <si>
    <t>POL3_</t>
  </si>
  <si>
    <t>54914594</t>
  </si>
  <si>
    <t>Kliky se štítem dveř.  804  FAB/90 Cr</t>
  </si>
  <si>
    <t>54964013</t>
  </si>
  <si>
    <t>61165001</t>
  </si>
  <si>
    <t>61165003</t>
  </si>
  <si>
    <t>998766202</t>
  </si>
  <si>
    <t>Přesun hmot pro truhlářské konstr., výšky do 12 m</t>
  </si>
  <si>
    <t>767581801</t>
  </si>
  <si>
    <t>Demontáž podhledů - kazet</t>
  </si>
  <si>
    <t>pozn.3 : 18+303,3-0,5*0,5*15-5,8+50,9-0,62*0,4</t>
  </si>
  <si>
    <t>čela : (9,26*0,4+3,6*0,4)</t>
  </si>
  <si>
    <t>767582800</t>
  </si>
  <si>
    <t>Demontáž podhledů - roštů</t>
  </si>
  <si>
    <t>Odkaz na mn. položky pořadí 47 : 367,54600</t>
  </si>
  <si>
    <t>767-002</t>
  </si>
  <si>
    <t>D+M systémového prosklení příček</t>
  </si>
  <si>
    <t>Z2 : 0,95*2,3*9</t>
  </si>
  <si>
    <t>Z3 : 2,3*2,3*1</t>
  </si>
  <si>
    <t>Z5 : 0,36*2,3*2</t>
  </si>
  <si>
    <t>767-Z/1</t>
  </si>
  <si>
    <t>D+M dveří Z/1 1600/1970 vč kování, zárubně a doplňků dle výpisu</t>
  </si>
  <si>
    <t>767130061</t>
  </si>
  <si>
    <t>201-222 : 100,14+22,37+37,22+22,2+15,17+19,12+23,94+15,72+15,72+16,72+22,59+28,88+25,34+4,73+3,79+1,72+1,39+6,37+1,22+2,59+1,213+1,4</t>
  </si>
  <si>
    <t>998767202</t>
  </si>
  <si>
    <t>Přesun hmot pro zámečnické konstr., výšky do 12 m</t>
  </si>
  <si>
    <t>771101210</t>
  </si>
  <si>
    <t>214-222 : 4,73+3,79+1,72+1,39+6,37+1,22+2,59+1,23+1,4</t>
  </si>
  <si>
    <t>771575111</t>
  </si>
  <si>
    <t>Odkaz na mn. položky pořadí 53 : 24,44000</t>
  </si>
  <si>
    <t>771578011</t>
  </si>
  <si>
    <t>Spára podlaha - stěna, silikonem</t>
  </si>
  <si>
    <t>Odkaz na mn. položky pořadí 31 : 61,05600</t>
  </si>
  <si>
    <t>597642032RRR</t>
  </si>
  <si>
    <t xml:space="preserve">Dlažba 400x400 x 9 mm </t>
  </si>
  <si>
    <t>Odkaz na mn. položky pořadí 54 : 24,44000*1,1</t>
  </si>
  <si>
    <t>998771102</t>
  </si>
  <si>
    <t>Přesun hmot pro podlahy z dlaždic, výšky do 12 m</t>
  </si>
  <si>
    <t>776101101</t>
  </si>
  <si>
    <t>Vysávání podlah prům.vysavačem pod povlak.podlahy</t>
  </si>
  <si>
    <t>201-212 : 100,14+22,37+37,22+22,2+15,17+19,12+23,94+15,72+15,72+16,72+22,59+28,88</t>
  </si>
  <si>
    <t>776401800</t>
  </si>
  <si>
    <t>Demontáž soklíků nebo lišt, pryžových nebo z PVC</t>
  </si>
  <si>
    <t>koberec : 0,5*4*15+(0,62*2+0,4*2)+3,1+5,42+19,2+5,5+9,26+14,7+25,4+1,72+7,3+5,5+9,5+2,46*2+2,79*2-1,6-0,8*3</t>
  </si>
  <si>
    <t>PVC : 3,1+7,34*2+3,56+0,7+0,4*7-1,32</t>
  </si>
  <si>
    <t>776431010</t>
  </si>
  <si>
    <t>Lišta pro kobercový soklík</t>
  </si>
  <si>
    <t>201 : 3,654*2+28,575*2+0,5*4*5+0,4*3*2+7,34*2</t>
  </si>
  <si>
    <t>202 : 3,77*2+5,915*2-0,8*2+0,5*4</t>
  </si>
  <si>
    <t>203 : 6,915*2+5,39*2+0,5*4</t>
  </si>
  <si>
    <t>204 : 5,44*2+2,92*2+1,16*2-0,8</t>
  </si>
  <si>
    <t>205 : 2,79*2+5,44*2-0,8+0,3*2</t>
  </si>
  <si>
    <t>206 : 4,51*2+5,44*2+0,3*2+0,5</t>
  </si>
  <si>
    <t>207 : 5,44*2+4,4*2-0,8</t>
  </si>
  <si>
    <t>208 : 2,9*2+5,44*2-0,8+0,5+0,3*2</t>
  </si>
  <si>
    <t>209 : 16,98</t>
  </si>
  <si>
    <t>210 : 5,44*2+3,05*2-0,8+0,375*3</t>
  </si>
  <si>
    <t>211 : 3,5+5,44+1,715+2,92+2,13+3,995-0,8</t>
  </si>
  <si>
    <t>212 : 1,625+0,3+4,09+2,115+1,325+2,97+5,1+2,1+3,5-0,8+0,4*2</t>
  </si>
  <si>
    <t>776511820</t>
  </si>
  <si>
    <t>Odstranění PVC a koberců lepených s podložkou</t>
  </si>
  <si>
    <t>koberec : 18+303,3-0,5*0,5*15-5,8+50,9-0,6*0,4</t>
  </si>
  <si>
    <t>PVC : 25,34</t>
  </si>
  <si>
    <t>776572200</t>
  </si>
  <si>
    <t>Lepení povlakových podlah ze čtverců textilních</t>
  </si>
  <si>
    <t>Odkaz na mn. položky pořadí 58 : 339,79000</t>
  </si>
  <si>
    <t>697411809</t>
  </si>
  <si>
    <t>Koberec smyčkový čtverec 500 x 500 mm</t>
  </si>
  <si>
    <t>Odkaz na mn. položky pořadí 62 : 339,79000*1,1</t>
  </si>
  <si>
    <t>69751000RRR</t>
  </si>
  <si>
    <t>Lišta kobercová  7 x 50 mm vč rohů a koutů</t>
  </si>
  <si>
    <t>Odkaz na mn. položky pořadí 60 : 305,58800*1,1</t>
  </si>
  <si>
    <t>998776202</t>
  </si>
  <si>
    <t>Přesun hmot pro podlahy povlakové, výšky do 12 m</t>
  </si>
  <si>
    <t>777561020</t>
  </si>
  <si>
    <t>Odkaz na mn. položky pořadí 62 : 339,79000</t>
  </si>
  <si>
    <t>781101210</t>
  </si>
  <si>
    <t>ostatní plochy nespecifikované : 10,8</t>
  </si>
  <si>
    <t>781475120</t>
  </si>
  <si>
    <t>Obklad vnitřní stěn keramický, do tmele, 30 x 60 cm vč D+M lišt</t>
  </si>
  <si>
    <t>Odkaz na mn. položky pořadí 67 : 121,67600</t>
  </si>
  <si>
    <t>597813721</t>
  </si>
  <si>
    <t xml:space="preserve">Obkládačka  200 x 400 mm </t>
  </si>
  <si>
    <t>Odkaz na mn. položky pořadí 68 : 121,67600*1,1</t>
  </si>
  <si>
    <t>998781102</t>
  </si>
  <si>
    <t>Přesun hmot pro obklady keramické, výšky do 12 m</t>
  </si>
  <si>
    <t>783201811</t>
  </si>
  <si>
    <t>Odstranění nátěrů z kovových konstrukcí oškrábáním</t>
  </si>
  <si>
    <t>původní zárubně : (0,8+2*2)*(0,3)*6+(0,6+2*2)*0,3*4</t>
  </si>
  <si>
    <t>783225600</t>
  </si>
  <si>
    <t>Nátěr syntetický kovových konstrukcí 2x email</t>
  </si>
  <si>
    <t>Odkaz na mn. položky pořadí 73 : 46,56000</t>
  </si>
  <si>
    <t>783226100</t>
  </si>
  <si>
    <t>Nátěr syntetický kovových konstrukcí základní</t>
  </si>
  <si>
    <t>Odkaz na mn. položky pořadí 71 : 14,16000</t>
  </si>
  <si>
    <t>nové zárubně : (0,8+2,3*2)*0,5*12</t>
  </si>
  <si>
    <t>784402801</t>
  </si>
  <si>
    <t>Odstranění malby oškrábáním v místnosti H do 3,8 m</t>
  </si>
  <si>
    <t>stávající malby stěn : 0,5*0,5*15*3,5+19,2*3,5+2,15*3,5+2,52*3,5+3,1*3+(2,1+5,1)*3,5</t>
  </si>
  <si>
    <t>(1,325+2,97+2,9+1,715+3,095+2,9*2+4,4+4,51+2,79+2,92+1,16+5,44)*3,5+(5,915+3,13+4,47+0,9+6,915)*3,5</t>
  </si>
  <si>
    <t>ostatní : 100</t>
  </si>
  <si>
    <t>784403801</t>
  </si>
  <si>
    <t>Odstranění maleb omytím v místnosti H do 3,8 m</t>
  </si>
  <si>
    <t>Odkaz na mn. položky pořadí 74 : 442,41250</t>
  </si>
  <si>
    <t>784191101</t>
  </si>
  <si>
    <t>výměna dveří vč zárubní - pozn.6 : (1,6+2*2)*0,5</t>
  </si>
  <si>
    <t>Odkaz na mn. položky pořadí 2 : 4,77250</t>
  </si>
  <si>
    <t>Odkaz na mn. položky pořadí 3 : 26,31100</t>
  </si>
  <si>
    <t>Odkaz na mn. položky pořadí 1 : 348,59125*2</t>
  </si>
  <si>
    <t>784195212</t>
  </si>
  <si>
    <t>Odkaz na mn. položky pořadí 76 : 1173,47850</t>
  </si>
  <si>
    <t>210-001</t>
  </si>
  <si>
    <t>úprava  stávajících vypínačů a zásuvek v místnostech s novým obkladem</t>
  </si>
  <si>
    <t>720-001</t>
  </si>
  <si>
    <t>Elektroinstalace - viz příloha</t>
  </si>
  <si>
    <t>240-001</t>
  </si>
  <si>
    <t>VZT - viz samostatná příloha</t>
  </si>
  <si>
    <t>005121 R</t>
  </si>
  <si>
    <t>Zařízení staveniště</t>
  </si>
  <si>
    <t>Soubor</t>
  </si>
  <si>
    <t>VRN</t>
  </si>
  <si>
    <t>POL99_8</t>
  </si>
  <si>
    <t>SUM</t>
  </si>
  <si>
    <t>Poznámky uchazeče k zadání</t>
  </si>
  <si>
    <t>POPUZIV</t>
  </si>
  <si>
    <t>END</t>
  </si>
  <si>
    <t>Položkový soupis prací a dodávek</t>
  </si>
  <si>
    <t>24-0608</t>
  </si>
  <si>
    <t>REKONSTRUKCE 2.NP ADMINISTRATIVNÍ BUDOVY LIDICKÁ 25,27</t>
  </si>
  <si>
    <t>01</t>
  </si>
  <si>
    <t>ZTI</t>
  </si>
  <si>
    <t>1.</t>
  </si>
  <si>
    <t>Zdravotně technické instalace</t>
  </si>
  <si>
    <t>310236241RT1</t>
  </si>
  <si>
    <t>Zazdívka otvorů o ploše přes 0,0225 m2 do 0,09 m2 ve zdivu nadzákladovém cihlami pálenými o tloušťce zdi do 300 mm</t>
  </si>
  <si>
    <t>801-4</t>
  </si>
  <si>
    <t>včetně pomocného pracovního lešení</t>
  </si>
  <si>
    <t>SPI</t>
  </si>
  <si>
    <t>612403385R00</t>
  </si>
  <si>
    <t>Hrubá výplň rýh ve stěnách, jakoukoliv maltou maltou ze suchých směsí  100 x 50 mm</t>
  </si>
  <si>
    <t>jakékoliv šířky rýhy,</t>
  </si>
  <si>
    <t>9</t>
  </si>
  <si>
    <t>Ostatní konstrukce, bourání</t>
  </si>
  <si>
    <t>971033331R00</t>
  </si>
  <si>
    <t>Vybourání otvorů ve zdivu cihelném z jakýchkoliv cihel pálených  na jakoukoliv maltu vápenou nebo vápenocementovou, plochy do 0,09 m2, tloušťky do 150 mm</t>
  </si>
  <si>
    <t>801-3</t>
  </si>
  <si>
    <t>základovém nebo nadzákladovém,</t>
  </si>
  <si>
    <t>Včetně pomocného lešení o výšce podlahy do 1900 mm a pro zatížení do 1,5 kPa  (150 kg/m2).</t>
  </si>
  <si>
    <t>POP</t>
  </si>
  <si>
    <t>971033341R00</t>
  </si>
  <si>
    <t>Vybourání otvorů ve zdivu cihelném z jakýchkoliv cihel pálených  na jakoukoliv maltu vápenou nebo vápenocementovou, plochy do 0,09 m2, tloušťky do 300 mm</t>
  </si>
  <si>
    <t>974031153R00</t>
  </si>
  <si>
    <t>Vysekání rýh v jakémkoliv zdivu cihelném v ploše  do hloubky 100 mm, šířky do 100 mm</t>
  </si>
  <si>
    <t>979100014RAB</t>
  </si>
  <si>
    <t>Odvozy suti a vybouraných hmot vodorovný přesun na skládku do 15 km, vnitrostaveništně 25 m, svislá doprava ručním nošením z 2.NP</t>
  </si>
  <si>
    <t>AP-HSV</t>
  </si>
  <si>
    <t>979990107R00</t>
  </si>
  <si>
    <t>Poplatek za uložení, směs betonu, cihel a dřeva,  , skupina 17 09 04 z Katalogu odpadů</t>
  </si>
  <si>
    <t>Přesun suti</t>
  </si>
  <si>
    <t>POL8_</t>
  </si>
  <si>
    <t>kategorie 17 09 04 smíšené stavební a demoliční odpady</t>
  </si>
  <si>
    <t>998011001R00</t>
  </si>
  <si>
    <t>Přesun hmot pro budovy s nosnou konstrukcí zděnou výšky do 6 m</t>
  </si>
  <si>
    <t>801-1</t>
  </si>
  <si>
    <t>přesun hmot pro budovy občanské výstavby (JKSO 801), budovy pro bydlení (JKSO 803) budovy pro výrobu a služby (JKSO 812) s nosnou svislou konstrukcí zděnou z cihel nebo tvárnic nebo kovovou</t>
  </si>
  <si>
    <t>700B</t>
  </si>
  <si>
    <t>Demontáže</t>
  </si>
  <si>
    <t>725110811R00</t>
  </si>
  <si>
    <t>Demontáž klozetů splachovacích</t>
  </si>
  <si>
    <t>soubor</t>
  </si>
  <si>
    <t>800-721</t>
  </si>
  <si>
    <t>725210821R00</t>
  </si>
  <si>
    <t>Demontáž umyvadel umyvadel bez výtokových armatur</t>
  </si>
  <si>
    <t>725210984R00</t>
  </si>
  <si>
    <t>Opravy umyvadel odmontování rohového ventilu G 1/2</t>
  </si>
  <si>
    <t>725310823R00</t>
  </si>
  <si>
    <t>Demontáž dřezů jednodílných v kuchyňské sestavě</t>
  </si>
  <si>
    <t>bez výtokových armatur,</t>
  </si>
  <si>
    <t>725330820R00</t>
  </si>
  <si>
    <t>Demontáž výlevek diturvitových</t>
  </si>
  <si>
    <t>bez výtokových armatur a bez nádrže a splachovacího potrubí,</t>
  </si>
  <si>
    <t>725590811R00</t>
  </si>
  <si>
    <t>Vnitrostaveništní  přemístění vybouraných hmot svislé, v objektech výšky do 6m</t>
  </si>
  <si>
    <t>vodorovně do 100 m,</t>
  </si>
  <si>
    <t>725820801R00</t>
  </si>
  <si>
    <t>Demontáž baterií nástěnných do G 3/4"</t>
  </si>
  <si>
    <t>725820802R00</t>
  </si>
  <si>
    <t>Demontáž baterií stojánkových do 1otvoru</t>
  </si>
  <si>
    <t>721110915R00</t>
  </si>
  <si>
    <t>Opravy odpadního potrubí kameninového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</si>
  <si>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</si>
  <si>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</si>
  <si>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</si>
  <si>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</si>
  <si>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721194105R00</t>
  </si>
  <si>
    <t>Zřízení přípojek na potrubí D 50 mm, materiál ve specifikaci</t>
  </si>
  <si>
    <t>vyvedení a upevnění odpadních výpustek,</t>
  </si>
  <si>
    <t>D : 2</t>
  </si>
  <si>
    <t>721290111R00</t>
  </si>
  <si>
    <t>Zkouška těsnosti kanalizace v objektech vodou, DN 125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</si>
  <si>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</si>
  <si>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</si>
  <si>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</si>
  <si>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722172912R00</t>
  </si>
  <si>
    <t>Opravy vodovodního potrubí z plastových trubek propojení plastového potrubí polyfuzí, D 20 mm</t>
  </si>
  <si>
    <t>722178711R00</t>
  </si>
  <si>
    <t>Potrubí vícevrstvé PP-RCT/ PP-RCT+BF/ PP-RCT, D 20 mm, s 2,8 mm, S 3,2, polyfúzně svařované</t>
  </si>
  <si>
    <t>včetně tvarovek, bez zednických výpomocí</t>
  </si>
  <si>
    <t>Včetně pomocného lešení o výšce podlahy do 1900 mm a pro zatížení do 1,5 kPa.</t>
  </si>
  <si>
    <t>SV : 39</t>
  </si>
  <si>
    <t>TV : 39</t>
  </si>
  <si>
    <t>C : 39</t>
  </si>
  <si>
    <t>722181212RZ6</t>
  </si>
  <si>
    <t>Izolace vodovodního potrubí návleková z trubic z pěnového polyetylenu, tloušťka stěny 9 mm, d 20 mm</t>
  </si>
  <si>
    <t>V položce je kalkulována dodávka izolační trubice, spon a lepicí pásky.</t>
  </si>
  <si>
    <t>722181214RZ6</t>
  </si>
  <si>
    <t>Izolace vodovodního potrubí návleková z trubic z pěnového polyetylenu, tloušťka stěny 20 mm, d 20 mm</t>
  </si>
  <si>
    <t>39+39</t>
  </si>
  <si>
    <t>722190401R00</t>
  </si>
  <si>
    <t>Vyvedení a upevnění výpustek DN 15</t>
  </si>
  <si>
    <t>722237121R00</t>
  </si>
  <si>
    <t>Kohout kulový, mosazný, vnitřní-vnitřní závit, DN 15, PN 42, včetně dodávky materiálu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</si>
  <si>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</si>
  <si>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</si>
  <si>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</si>
  <si>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</si>
  <si>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</si>
  <si>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</si>
  <si>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998722101R00</t>
  </si>
  <si>
    <t>Přesun hmot pro vnitřní vodovod v objektech výšky do 6 m</t>
  </si>
  <si>
    <t>vodorovně do 50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</si>
  <si>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</si>
  <si>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</si>
  <si>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</si>
  <si>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</si>
  <si>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</si>
  <si>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725339101R00</t>
  </si>
  <si>
    <t>Montáž výlevky diturvitové, bez nádrže a armatur</t>
  </si>
  <si>
    <t>725814103R00</t>
  </si>
  <si>
    <t>Ventil  rohový, mosazný, bez matky, DN 15 x DN 10, včetně dodávky materiálu</t>
  </si>
  <si>
    <t>725829202R00</t>
  </si>
  <si>
    <t>Montáž baterií umyvadlových a dřezových umyvadlové a dřezové nástěnné</t>
  </si>
  <si>
    <t>VL : 1</t>
  </si>
  <si>
    <t>725829301R00</t>
  </si>
  <si>
    <t>Montáž baterií umyvadlových a dřezových umyvadlové a dřezové stojánkové</t>
  </si>
  <si>
    <t>55144203R</t>
  </si>
  <si>
    <t>Baterie směšovací páková; použití: umyvadlo, dřez; typ: nástěnný; materiál: mosaz; rozteč = 150 mm; povrchová úprava: chrom</t>
  </si>
  <si>
    <t>551450004R</t>
  </si>
  <si>
    <t>Baterie směšovací páková; použití: umyvadlo; typ: stojánkový; materiál: mosaz; příslušenství: odtoková garnitura; povrchová úprava: chrom</t>
  </si>
  <si>
    <t>55145041R</t>
  </si>
  <si>
    <t>Baterie směšovací páková; použití: dřez; typ: stojánkový; materiál: mosaz; povrchová úprava: chrom</t>
  </si>
  <si>
    <t>551674068R</t>
  </si>
  <si>
    <t>Sedátko záchodové s poklopem; materiál: plast; tvar: oválný; barva: bílá</t>
  </si>
  <si>
    <t>64214330R</t>
  </si>
  <si>
    <t>Umyvadlo keramické typ: jednoduchý; š = 550 mm; hl = 450 mm; tvar: oválný; otvor pro baterii uprostřed</t>
  </si>
  <si>
    <t>64240062R</t>
  </si>
  <si>
    <t>Mísa záchodová keramická se samostatným přívodem vody; zabudování: nástěnné; tvar: oválný; splachování: hluboké; odpad: vodorovný; povrchová úprava: lesklá glazura</t>
  </si>
  <si>
    <t>64271102R</t>
  </si>
  <si>
    <t>výlevka závěsná; keramika; bílá; h = 450 mm; š = 425 mm; hl. 500 mm; mřížka plastová; průměr odpadu 102 mm</t>
  </si>
  <si>
    <t>998725101R00</t>
  </si>
  <si>
    <t>Přesun hmot pro zařizovací předměty v objektech výšky do 6 m</t>
  </si>
  <si>
    <t>726</t>
  </si>
  <si>
    <t>Předstěnové systémy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</si>
  <si>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</si>
  <si>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</si>
  <si>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</si>
  <si>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726212367R00</t>
  </si>
  <si>
    <t>Předstěnový modul pro výlevku pro nástěnnou armaturu, pro instalaci suchým procesem do lehkých sádrokartonových příček nebo k instalaci před masivní stěnu, bez nástěnky pro připojení armatur, stavební výška 112 cm, včetně dodávky materiálu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</si>
  <si>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</si>
  <si>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</si>
  <si>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</si>
  <si>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</si>
  <si>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767885001R00</t>
  </si>
  <si>
    <t>Žlab podpůrný pozinkovaný, pro vedení plastového potrubí, D 20 mm</t>
  </si>
  <si>
    <t>800-767</t>
  </si>
  <si>
    <t>Položky neobsahují montáž objímek a konzol.</t>
  </si>
  <si>
    <t>767995101R00</t>
  </si>
  <si>
    <t>Výroba a montáž atypických kovovových doplňků staveb hmotnosti do 5 kg</t>
  </si>
  <si>
    <t>kg</t>
  </si>
  <si>
    <t>0,25 kg/m : 96,0*0,25</t>
  </si>
  <si>
    <t>55399994R</t>
  </si>
  <si>
    <t>výrobek kovový zámečnický, atypický</t>
  </si>
  <si>
    <t>998767101R00</t>
  </si>
  <si>
    <t>Přesun hmot pro kovové stavební doplňk. konstrukce v objektech výšky do 6 m</t>
  </si>
  <si>
    <t>50 m vodorovně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</si>
  <si>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</si>
  <si>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</si>
  <si>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</si>
  <si>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</si>
  <si>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</si>
  <si>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</si>
  <si>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</si>
  <si>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</si>
  <si>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</si>
  <si>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Rekonstrukce 2.NP administrativní budova Lidická 25,27</t>
  </si>
  <si>
    <t>Elektroinstalace + trubkování slaboproudu</t>
  </si>
  <si>
    <t>ROZPOČET - REKAPITULACE</t>
  </si>
  <si>
    <t>NOSNÝ MATERIÁL VČ. MONTÁŽE</t>
  </si>
  <si>
    <t>SVÍTIDLA VČ. MONTÁŽE</t>
  </si>
  <si>
    <t>DODÁVKA ROZVADĚČŮ A ZAŘÍZEŇÍ</t>
  </si>
  <si>
    <t>HZS</t>
  </si>
  <si>
    <t xml:space="preserve"> </t>
  </si>
  <si>
    <t>Podružný materiál</t>
  </si>
  <si>
    <t>Prořez</t>
  </si>
  <si>
    <t>CELKEM BEZ DPH</t>
  </si>
  <si>
    <t>Rozpočet nezahrnuje, dizajnové svítidla, úklidové práce.</t>
  </si>
  <si>
    <t>Rozpočet je zpracován podle ceníků platných v době zhotovení projektu. Je orientační, konkrétní cena bude určena dodavatelskou firmou.</t>
  </si>
  <si>
    <t>V Čejči: červen 2024</t>
  </si>
  <si>
    <t>razítko a podpis</t>
  </si>
  <si>
    <t>Nosný materiál</t>
  </si>
  <si>
    <t>CPV</t>
  </si>
  <si>
    <t>SKP</t>
  </si>
  <si>
    <t>Popis</t>
  </si>
  <si>
    <t>Srovnatelný příklad</t>
  </si>
  <si>
    <t>Jedn.</t>
  </si>
  <si>
    <t>Jedn. cena</t>
  </si>
  <si>
    <t>Kč</t>
  </si>
  <si>
    <t>ceny 2.2022</t>
  </si>
  <si>
    <t>28421140-2</t>
  </si>
  <si>
    <t>Kabel s PVC izolací, částečně v kabelovém žlabu, v kabelových trubkách nebo v podlaze, pod omítkou,  kompletní dodávka včetně montáže a zapojení</t>
  </si>
  <si>
    <t>1-AYKY 3x240+120</t>
  </si>
  <si>
    <t>Napájení RE1</t>
  </si>
  <si>
    <t>1-AYKY 3x185+95</t>
  </si>
  <si>
    <t>1-AYKY 3x150+70</t>
  </si>
  <si>
    <t xml:space="preserve">1-CYKY-J 4x95 </t>
  </si>
  <si>
    <t xml:space="preserve">1-CYKY-J 3x95+50 </t>
  </si>
  <si>
    <t>1-AYKY 3x70+50</t>
  </si>
  <si>
    <t>AYKY-J 3x35+16</t>
  </si>
  <si>
    <t>Napájení RB</t>
  </si>
  <si>
    <t>CYKY-J 4x25 Cu</t>
  </si>
  <si>
    <t>Napájení RE</t>
  </si>
  <si>
    <t>AYKY-J 4x25</t>
  </si>
  <si>
    <t>AYKY-J 4x16</t>
  </si>
  <si>
    <t>CYKY-J 4x16 Cu</t>
  </si>
  <si>
    <t>Napájení RH</t>
  </si>
  <si>
    <t>CYKY-J 4x10 Cu</t>
  </si>
  <si>
    <t>Napájení RBx, RP, RK</t>
  </si>
  <si>
    <t>CYKY-J 5x6 Cu</t>
  </si>
  <si>
    <t>Napájení tepelné čerpadla</t>
  </si>
  <si>
    <t>CYKY-J 5x4 Cu</t>
  </si>
  <si>
    <t>CYKY-J 3x4 Cu</t>
  </si>
  <si>
    <t>Napájení rozváděče ohřevu zaatikového žlabu</t>
  </si>
  <si>
    <t>CYKY-J 5x2,5 Cu</t>
  </si>
  <si>
    <t>CYKY-J 7x1,5 Cu</t>
  </si>
  <si>
    <t>CYKY-J 12x1,5 Cu</t>
  </si>
  <si>
    <t>CYKY-J 5x1,5 Cu</t>
  </si>
  <si>
    <t xml:space="preserve">CYKY-J 3x2,5 Cu </t>
  </si>
  <si>
    <t xml:space="preserve">CYKY-J 4x1,5 Cu </t>
  </si>
  <si>
    <t xml:space="preserve">CYKY-J 3x1,5 Cu </t>
  </si>
  <si>
    <t xml:space="preserve">CYKY-O 3x1,5 Cu </t>
  </si>
  <si>
    <t>Kabel bezhalogenový, se zachováním funkční integrity systému kabelové trasy P30-R při požáru, částečně v kabelovém žlabu, v kabelových trubkách nebo v podlaze, pod omítkou,  kompletní dodávka včetně montáže a zapojení</t>
  </si>
  <si>
    <t>1-CXKH-V-J 2x1,5 P30-R</t>
  </si>
  <si>
    <t>Požární trasa TOTALSTOP</t>
  </si>
  <si>
    <t>Kabel bezhalogenový, se zachováním funkční integrity systému kabelové trasy P60-R při požáru, částečně v kabelovém žlabu, v kabelových trubkách nebo v podlaze, pod omítkou,  kompletní dodávka včetně montáže a zapojení</t>
  </si>
  <si>
    <t>1-CXKH-V-J 3x1,5 P60-R</t>
  </si>
  <si>
    <t>1-CXKH-V-J 5x1,5 P60-R</t>
  </si>
  <si>
    <t>1-CXKH-V-J 3x1,5 P30-R</t>
  </si>
  <si>
    <t>Kabel bezhalogenový, reakce na oheň B2ca,s1,d0, částečně v kabelovém žlabu, v kabelových trubkách nebo v podlaze, pod omítkou,  kompletní dodávka včetně montáže a zapojení</t>
  </si>
  <si>
    <t>1-CXKH-R-J 4x16</t>
  </si>
  <si>
    <t xml:space="preserve">1-CXKH-R-J 3x1,5 </t>
  </si>
  <si>
    <t xml:space="preserve">1-CXKH-R-J 4x1,5 </t>
  </si>
  <si>
    <t xml:space="preserve">1-CXKH-R-J 5x1,5 </t>
  </si>
  <si>
    <t xml:space="preserve">1-CXKH-R-J 3x2,5 </t>
  </si>
  <si>
    <t xml:space="preserve">1-CXKH-R-J 5x2,5 </t>
  </si>
  <si>
    <t xml:space="preserve">1-CXKH-R-J 3x4 </t>
  </si>
  <si>
    <t>Sdělovací kabel s PVC izolací, částečně v kabelovém žlabu, v kabelových trubkách nebo v podlaze, pod omítkou,  kompletní dodávka včetně montáže a zapojení</t>
  </si>
  <si>
    <t xml:space="preserve">SYKFY 10x2x0,5 </t>
  </si>
  <si>
    <t>Zvonky, domácí telefon</t>
  </si>
  <si>
    <t xml:space="preserve">JYSTY 2x2x0,8 </t>
  </si>
  <si>
    <t>Sběrnice Loxone</t>
  </si>
  <si>
    <t>Sdělovací kabel bezhalogenový se zvýšenou odolností proti šíření plamene, B2ca,s1,d0, částečně v kabelovém žlabu, v kabelových trubkách nebo v podlaze, pod omítkou,  kompletní dodávka včetně montáže a zapojení</t>
  </si>
  <si>
    <t>JXFE-R 1x2x0,8</t>
  </si>
  <si>
    <t>JXFE-R 4x2x0,8</t>
  </si>
  <si>
    <t>Sdělovací kabel se zachováním funkční integrity systému kabelové trasy P30-R při požáru, částečně v kabelovém žlabu, v kabelových trubkách nebo v podlaze, pod omítkou,  kompletní dodávka včetně montáže a zapojení</t>
  </si>
  <si>
    <t>JXFE-V 1x2x0,8            P30-R</t>
  </si>
  <si>
    <t>JXFE-V 4x2x0,8    P30-R</t>
  </si>
  <si>
    <t>Požární trasa doplnění EPS</t>
  </si>
  <si>
    <t>Kabel pro strukturované kabeláže, nestíněný, kategorie 5E, drát, LSOH (bezhalogenní), barvy fialové, pro vnitřní použití. Vodičem je měděný drát 0,51mm AWG 24. NVP 68%</t>
  </si>
  <si>
    <t>UTP Cat. 5e - LSOH</t>
  </si>
  <si>
    <t>Kabel pro strukturované kabeláže, stíněný, kategorie 5E, drát, PVC , pro vnitřní použití. Vodičem je měděný drát 0,51mm AWG 24. NVP 68%</t>
  </si>
  <si>
    <t>FTP Cat. 5e -PVC</t>
  </si>
  <si>
    <t>Kabel pro strukturované kabeláže, stíněný, kategorie 5E, drát, PVC , pro venkovní použití a uložení do zemně. Vodičem je měděný drát 0,51mm AWG 24. NVP 68%</t>
  </si>
  <si>
    <t>FTP Cat. 5e -PE venkovní</t>
  </si>
  <si>
    <t>Požární ucpávka, dle specifikace PBŘ, kompletní dodávka včetně montáže označení a protokolu</t>
  </si>
  <si>
    <t>28420000-2</t>
  </si>
  <si>
    <t>Kabelová požární příchytka jednostranná, pro kabelovou trasu odolnou při požáru E90, uchycení kabelu po 30cm,dodávka včetně spojovacích prvků a montáže</t>
  </si>
  <si>
    <t>HL P1 E90</t>
  </si>
  <si>
    <t>ks</t>
  </si>
  <si>
    <t>Kabelová požární příchytka oboustranná, pro kabelovou trasu odolnou při požáru E90, uchycení kabelu po 30cm,dodávka včetně spojovacích prvků a montáže</t>
  </si>
  <si>
    <t>HL P2 E90</t>
  </si>
  <si>
    <t>28422100-7</t>
  </si>
  <si>
    <t>Vodič (lano) s PVC izolací, volně, ve zdi nebo v podlaze  kompletní dodávka včetně montáže a zapojení</t>
  </si>
  <si>
    <t xml:space="preserve"> H07V-K 35 z/ž        CY 35 Cu</t>
  </si>
  <si>
    <t>Hlavní pospojování</t>
  </si>
  <si>
    <t xml:space="preserve"> H07V-K 25 z/ž        CY 25 Cu</t>
  </si>
  <si>
    <t xml:space="preserve"> H07V-U 16 z/ž        CY 16 Cu</t>
  </si>
  <si>
    <t xml:space="preserve"> H07V-U 10 z/ž        CY 10 Cu</t>
  </si>
  <si>
    <t xml:space="preserve"> H07V-U 6 z/ž          CY 6 Cu</t>
  </si>
  <si>
    <t xml:space="preserve"> H07V-U 4 z/ž          CY 4 Cu</t>
  </si>
  <si>
    <t>Doplňující ochranné pospojování</t>
  </si>
  <si>
    <t>Instalační plastová trubka ochranná, ohebná, střední mechanická pevnost, šedá, průměr 20mm, uložená částečně v kabelovém žlabu, v kabelových trubkách nebo v podlaze, pod omítkou,  kompletní dodávka včetně montáže</t>
  </si>
  <si>
    <t>KF 09020</t>
  </si>
  <si>
    <t>Trubkování slaboproud</t>
  </si>
  <si>
    <t>Instalační plastová trubka ochranná, ohebná, střední mechanická pevnost, šedá, průměr 32mm, uložená částečně v kabelovém žlabu, v kabelových trubkách nebo v podlaze, pod omítkou,  kompletní dodávka včetně montáže</t>
  </si>
  <si>
    <t>KF 09032</t>
  </si>
  <si>
    <t>Instalační plastová trubka ochranná, ohebná, střední mechanická pevnost, šedá, průměr 40mm, uložená částečně v kabelovém žlabu, v kabelových trubkách nebo v podlaze, pod omítkou,  kompletní dodávka včetně montáže</t>
  </si>
  <si>
    <t>KF 09040</t>
  </si>
  <si>
    <t>Trubkování slaboproudu</t>
  </si>
  <si>
    <t>Plastová trubka ohebná dvouplášťová korugovaná, pro uložení v zemi, d=63/52 mm, dodávka včetně montáže.</t>
  </si>
  <si>
    <t>KF 09063</t>
  </si>
  <si>
    <t>Tuhá hrdlová elektroinstalační trubka, střední mechanická pevnost, šedá, průměr 20mm, uložená na povrchu, na příchytkách  kompletní dodávka včetně montáže</t>
  </si>
  <si>
    <t>4020KA</t>
  </si>
  <si>
    <t>Tuhá hrdlová elektroinstalační trubka, střední mechanická pevnost, šedá, průměr 25mm, uložená na povrchu, na příchytkách  kompletní dodávka včetně montáže</t>
  </si>
  <si>
    <t>4025KA</t>
  </si>
  <si>
    <t>Tuhá hrdlová elektroinstalační trubka, střední mechanická pevnost, šedá, průměr 32mm, uložená na povrchu, na příchytkách  kompletní dodávka včetně montáže</t>
  </si>
  <si>
    <t>4032KA</t>
  </si>
  <si>
    <t>Bezhalogenová tuhá elektroinstalační trubka, střední mechanická pevnost, šedá, průměr 25mm, uložená na povrchu, na příchytkách  kompletní dodávka včetně montáže</t>
  </si>
  <si>
    <t>4025HF</t>
  </si>
  <si>
    <t>Bezhalogenová tuhá elektroinstalační trubka, střední mechanická pevnost, šedá, průměr 40mm, uložená na povrchu, na příchytkách  kompletní dodávka včetně montáže</t>
  </si>
  <si>
    <t>4040HF</t>
  </si>
  <si>
    <t>Plastová trubka, ochrana optického kabelu DN40mm, modrá, pro uložení v zemi, ve stěně, volně, dodávka včetně montáže.</t>
  </si>
  <si>
    <t>HDPE DN40</t>
  </si>
  <si>
    <t>Mikrotrubička optická 12/8 HDPE, plastová trubka, ochrana optického kabelu, modrá, pro uložení v zemi, ve stěně, volně, dodávka včetně montáže.</t>
  </si>
  <si>
    <t>12/8 HDPE</t>
  </si>
  <si>
    <t>Elektroinstalační lišta vkládací, hranatá, bílá, pro montáž na stěnu na strop, 25x20mm, uložená na povrchu, kompletní dodávka včetně montáže</t>
  </si>
  <si>
    <t>LHD 25x20</t>
  </si>
  <si>
    <t>Elektroinstalační lišta vkládací, hranatá, bílá, pro montáž na stěnu na strop, 30x25mm, uložená na povrchu, kompletní dodávka včetně montáže</t>
  </si>
  <si>
    <t>LHD 30x25</t>
  </si>
  <si>
    <t>Elektroinstalační lišta vkládací, hranatá, bílá, pro montáž na stěnu na strop, 40x20mm, uložená na povrchu, kompletní dodávka včetně montáže</t>
  </si>
  <si>
    <t>LHD 40x20</t>
  </si>
  <si>
    <t>Elektroinstalační lišta vkládací, hranatá, bílá, pro montáž na stěnu na strop, 40x40mm, uložená na povrchu, kompletní dodávka včetně montáže</t>
  </si>
  <si>
    <t>LHD 40x40</t>
  </si>
  <si>
    <t>Elektroinstalační lišta vkládací, hranatá, bílá, pro montáž na stěnu na strop, 80x40mm, uložená na povrchu, kompletní dodávka včetně montáže</t>
  </si>
  <si>
    <t>EDK 80x40</t>
  </si>
  <si>
    <t>Plastový parapetní kanál dutý PK 110x70, dodávka včetně montáže</t>
  </si>
  <si>
    <t>PK 110x70</t>
  </si>
  <si>
    <t>Uložení el. instalace na povrchu - zásuvkové obvody počítačová učebna</t>
  </si>
  <si>
    <t>Plastový parapetní kanál dutý PK 140x70, dodávka včetně montáže</t>
  </si>
  <si>
    <t>PK 140x70</t>
  </si>
  <si>
    <t>Uložení el. instalace na povrchu - zásuvkové obvody kanceláře</t>
  </si>
  <si>
    <t>Plastový parapetní kanál dutý PK 170x70, dodávka včetně montáže</t>
  </si>
  <si>
    <t>PK 170x70 D</t>
  </si>
  <si>
    <t>Kabelový žlab drátěný, galvanicky pozinkovaný, š60xv60,dodávka včetně spojovacích prvků a montáže</t>
  </si>
  <si>
    <t>M2 60/60 GZ</t>
  </si>
  <si>
    <t>Kabelový žlab drátěný, galvanicky pozinkovaný, š100xv50,dodávka včetně spojovacích prvků a montáže</t>
  </si>
  <si>
    <t xml:space="preserve">M2 100/50 GZ </t>
  </si>
  <si>
    <t>Uložení slaboproudé kabeláže</t>
  </si>
  <si>
    <t>Kabelový žlab drátěný, galvanicky pozinkovaný, š150xv50,dodávka včetně spojovacích prvků a montáže</t>
  </si>
  <si>
    <t xml:space="preserve">M2 150/50 GZ </t>
  </si>
  <si>
    <t>Uložení slaboproudé kabeláže chodba</t>
  </si>
  <si>
    <t>Kabelový žlab drátěný, galvanicky pozinkovaný, š250xv50,dodávka včetně spojovacích prvků a montáže</t>
  </si>
  <si>
    <t>M2 250/50 GZ</t>
  </si>
  <si>
    <t>Uložení el. instalace na povrchu -  světelné a zásuvkové obvody chodba</t>
  </si>
  <si>
    <t>Kabelový žlab drátěný, galvanicky pozinkovaný, š250xv100,dodávka včetně spojovacích prvků a montáže</t>
  </si>
  <si>
    <t>M2 100/100 GZ</t>
  </si>
  <si>
    <t>M2 250/100 GZ</t>
  </si>
  <si>
    <t>Držák rozvodných krabic na kabelové žlaby drátěné, galvanicky pozinkovaný. Kompletní dodávka včetně montáže</t>
  </si>
  <si>
    <t>DMZ 1 GZ</t>
  </si>
  <si>
    <t>Kabelový žlab kovový neděrovaný s integrovanou spojkou, galvanicky pozinkovaný, š250xv100,dodávka včetně spojovacích prvků a montáže</t>
  </si>
  <si>
    <t>NKZIN 100x250 MARS</t>
  </si>
  <si>
    <t>Kabelový žlab kovový neděrovaný s integrovanou spojkou, galvanicky pozinkovaný, š125xv50,dodávka včetně spojovacích prvků a montáže</t>
  </si>
  <si>
    <t>NKZIN 50x125   MARS</t>
  </si>
  <si>
    <t>Kabelový žlab kovový neděrovaný s integrovanou spojkou, galvanicky pozinkovaný, š62xv50,dodávka včetně spojovacích prvků a montáže</t>
  </si>
  <si>
    <t>NKZIN 50x62     MARS</t>
  </si>
  <si>
    <t>Kabelová příchytka kovová pro vyvázání kabelů, SONAP, příchytka, pro kabelovou trasu, uchycení kabelu po 30cm,dodávka včetně spojovacích prvků a montáže</t>
  </si>
  <si>
    <t>SONAP C 28</t>
  </si>
  <si>
    <t>SONAP C 40</t>
  </si>
  <si>
    <t>SONAP C 54</t>
  </si>
  <si>
    <t>Svazková příchytka kovová pro vyvázání svazku kabelů, "C" příchytka, pro kabelovou trasu, uchycení kabelu po 30cm,dodávka včetně spojovacích prvků a montáže</t>
  </si>
  <si>
    <t>M 30FS</t>
  </si>
  <si>
    <t>31600000-2</t>
  </si>
  <si>
    <t>Přístrojová  krabice plastová pro zapuštěnou montáž. Kompletní dodávka včetně montáže a zapojení</t>
  </si>
  <si>
    <t>KU 68</t>
  </si>
  <si>
    <t>Přístrojová  krabice plastová pro zapuštěnou montáž hluboká. Kompletní dodávka včetně montáže a zapojení</t>
  </si>
  <si>
    <t>KPR 68</t>
  </si>
  <si>
    <r>
      <t xml:space="preserve">Instalační odbočná krabice plastová pro povrchovou montáž, IP 44, svorkovnice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</rPr>
      <t>6, 6 vývodů. Kompletní dodávka včetně montáže a zapojení</t>
    </r>
  </si>
  <si>
    <t>Instalační odbočná krabice plastová pro povrchovou montáž, IP 44, svorkovnice do Ø25 (velká), 6 vývodů. Kompletní dodávka včetně montáže a zapojení</t>
  </si>
  <si>
    <t>viz výkres č. 02 až 03</t>
  </si>
  <si>
    <t>Přístrojová  krabice plastová KU 125 pro zapuštěnou montáž. Kompletní dodávka včetně montáže a zapojení</t>
  </si>
  <si>
    <t>KU 125</t>
  </si>
  <si>
    <t>Přístrojová  krabice plastová telefonní KT 250 pro zapuštěnou montáž. Kompletní dodávka včetně montáže a zapojení</t>
  </si>
  <si>
    <t>KT 250</t>
  </si>
  <si>
    <t>31214100-0</t>
  </si>
  <si>
    <t>Spínač řazení 1, zápustný, bílý, 10 A, montáž s krytem jednotlivě nebo s jiným zařízením, kolébkový spínač kompletní dodávka včetně montáže a zapojení</t>
  </si>
  <si>
    <t>Ovládání osvětlení</t>
  </si>
  <si>
    <t>Spínač řazení 1/0 (tlačítko), zápustný, bílý, 10 A, montáž s krytem jednotlivě nebo s jiným zařízením, kolébkový spínač kompletní dodávka včetně montáže a zapojení</t>
  </si>
  <si>
    <t>Ovládání ventilátorů</t>
  </si>
  <si>
    <t>Spínač řazení 1/0So (tlačítko+doutnavka), zápustný, bílý, 10 A, montáž s krytem jednotlivě nebo s jiným zařízením, kolébkový spínač kompletní dodávka včetně montáže a zapojení</t>
  </si>
  <si>
    <t>Ovládání osvětlení chodba, schodiště</t>
  </si>
  <si>
    <t>Spínač řazení 5, zápustný, bílý, 10 A, montáž s krytem jednotlivě nebo s jiným zařízením, kolébkový spínač kompletní dodávka včetně montáže a zapojení</t>
  </si>
  <si>
    <t xml:space="preserve">Ovládání osvětlení </t>
  </si>
  <si>
    <t>Spínač řazení 6, zápustný, bílý, 10 A, montáž s krytem jednotlivě nebo s jiným zařízením, kolébkový spínač kompletní dodávka včetně montáže a zapojení</t>
  </si>
  <si>
    <t>Spínač řazení 6+6, zápustný, bílý, 10 A, montáž s krytem jednotlivě nebo s jiným zařízením, kolébkový spínač kompletní dodávka včetně montáže a zapojení</t>
  </si>
  <si>
    <t>Spínač řazení 7, zápustný, bílý, 10 A, montáž s krytem jednotlivě nebo s jiným zařízením, kolébkový spínač kompletní dodávka včetně montáže a zapojení</t>
  </si>
  <si>
    <t>Spínač 3P 16A 400V, IP 20, pro zapuštěnou montáž, sporáková kombinace, kompletní dodávka včetně montáže a zapojení</t>
  </si>
  <si>
    <t>Tlačítko inteligentní automatizace dotykové, 5 zón, bílý  kompletní dodávka včetně montáže a zapojení</t>
  </si>
  <si>
    <t>Ovládání osvětlení, stmívání, regulace</t>
  </si>
  <si>
    <t>Spínač žaluziový, bílý, 10A,  kompletní dodávka včetně montáže a zapojení</t>
  </si>
  <si>
    <t>Ovládání žaluzií</t>
  </si>
  <si>
    <t>Spínač řazení 1, zápustný, bílý, 10 A, IP 44, montáž s krytem jednotlivě nebo s jiným zařízením, kolébkový spínač kompletní dodávka včetně montáže a zapojení</t>
  </si>
  <si>
    <t>Spínač řazení 1, nástěnný v krytu, bílý, 10 A, IP 44, kolébkový spínač kompletní dodávka včetně montáže a zapojení</t>
  </si>
  <si>
    <t>Spínač řazení 1/0So (tlačítko+doutnavka), zápustný, bílý, 10 A, IP 44, montáž s krytem jednotlivě nebo s jiným zařízením, kolébkový spínač kompletní dodávka včetně montáže a zapojení</t>
  </si>
  <si>
    <t>Ovládání zvonek</t>
  </si>
  <si>
    <t>Spínač řazení 1/0 (tlačítko), zápustný, bílý, 10 A, IP 44, montáž s krytem jednotlivě nebo s jiným zařízením, kolébkový spínač kompletní dodávka včetně montáže a zapojení</t>
  </si>
  <si>
    <t>Spínač řazení 1/0 (tlačítko), nástěnný v krytu, bílý, 10 A, IP 44, kolébkový spínač kompletní dodávka včetně montáže a zapojení</t>
  </si>
  <si>
    <t>Spínač řazení 5, zápustný, bílý, 10 A, IP 44, montáž s krytem jednotlivě nebo s jiným zařízením, kolébkový spínač kompletní dodávka včetně montáže a zapojení</t>
  </si>
  <si>
    <t>Spínač řazení 5, nástěnný v krytu, bílý, 10 A, IP 44, montáž s krytem jednotlivě nebo s jiným zařízením, kolébkový spínač kompletní dodávka včetně montáže a zapojení</t>
  </si>
  <si>
    <t>Spínač řazení 6, zápustný v krytu, bílý, 10 A, IP 44, montáž s krytem jednotlivě, kolébkový spínač kompletní dodávka včetně montáže a zapojení</t>
  </si>
  <si>
    <t>Spínač řazení 6, nástěnný v krytu, bílý, 10 A, IP 44, montáž s krytem jednotlivě, kolébkový spínač kompletní dodávka včetně montáže a zapojení</t>
  </si>
  <si>
    <t>Spínač řazení 7, zápustný, bílý, 10 A, IP 44, montáž s krytem jednotlivě nebo s jiným zařízením, kolébkový spínač kompletní dodávka včetně montáže a zapojení</t>
  </si>
  <si>
    <t>Pohybové čidlo pro spínání světelných zdrojů  , nástěnné, stropní, IP 44, PIR,  bílé, 10 A, kompletní dodávka včetně montáže a zapojení</t>
  </si>
  <si>
    <t>Termostat přisazený, bílý, 10 A, kompletní dodávka včetně montáže a zapojení</t>
  </si>
  <si>
    <t>Ovládání ventilátorů teplota+vlhkost</t>
  </si>
  <si>
    <t>Spínač s regulací otáček, zápustný, bílý, 10 A, montáž s krytem jednotlivě nebo s jiným zařízením, kompletní dodávka včetně montáže a zapojení</t>
  </si>
  <si>
    <t>Tlačítkový kombinace 2 tlačítka, světelná signalizace, instalace na povrch, 10 A, IP 44, dodávka včetně montáže a zapojení</t>
  </si>
  <si>
    <t>Ovládání provozního spínání, pracovní stoly</t>
  </si>
  <si>
    <t>Bezpečnostní STOP tlačítko s aretací, červené, instalace na povrch, 10 A, IP 44, dodávka včetně montáže a zapojení</t>
  </si>
  <si>
    <t>Centralstop kuchyň</t>
  </si>
  <si>
    <t>Bezpečnostní tlačítko, červené, zapuštěná montáž instalace na povrch, 10 A, IP 44, dodávka včetně montáže a zapojení</t>
  </si>
  <si>
    <t>TOTALSTOP, požární tlačítka</t>
  </si>
  <si>
    <t>31224100-3</t>
  </si>
  <si>
    <t>Zásuvka jednoduchá vestavná, bílá, 230V/16A, kompletní dodávka včetně montáže a zapojení</t>
  </si>
  <si>
    <t xml:space="preserve">Zásuvkové obvody 230V </t>
  </si>
  <si>
    <t>Zásuvka jednoduchá vestavná, bílá, 230V/16A, s přepěťovou ochranou T3, kompletní dodávka včetně montáže a zapojení</t>
  </si>
  <si>
    <t>Zásuvka jednoduchá vestavná, IP 44, bílá, 230V/16A, kompletní dodávka včetně montáže a zapojení</t>
  </si>
  <si>
    <t>Zásuvkové obvody 230V venkovní</t>
  </si>
  <si>
    <t>Zásuvka jednoduchá nástěnná přisazená s krytem, IP 44, béžová, 230V/16A, kompletní dodávka včetně montáže a zapojení</t>
  </si>
  <si>
    <t>Zásuvkové obvody 230V</t>
  </si>
  <si>
    <t>Dvojzásuvka vestavná, bílá, 230V/16 A, kompletní dodávka včetně montáže a zapojení</t>
  </si>
  <si>
    <t>Dvojzásuvka vestavná, bílá, 230V/16A, s přepěťovou ochranou T3, kompletní dodávka včetně montáže a zapojení</t>
  </si>
  <si>
    <t>Zásuvka vestavná anténní televizní TV+SAT, bílá, montáž s krytem jednotlivě nebo s jiným zařízením , kompletní dodávka včetně montáže a zapojení</t>
  </si>
  <si>
    <t>Slaboproudé obvody - viz výkres č. 02 až 13</t>
  </si>
  <si>
    <t>Zásuvka vestavná datová, UTP, Cat. 5e, 2x RJ45 bílá, montáž s krytem jednotlivě nebo s jiným zařízením , kompletní dodávka včetně montáže a zapojení</t>
  </si>
  <si>
    <t>Slaboproudé obvody</t>
  </si>
  <si>
    <t>31226520-3</t>
  </si>
  <si>
    <t>Podložka nehořlavá tepelně nevodivá, pod instalační přístroje, kompletní dodávka včetně montáže</t>
  </si>
  <si>
    <t>CEMVIN</t>
  </si>
  <si>
    <t>Montáž na hořlavé podklady</t>
  </si>
  <si>
    <t>Podložka nehořlavá tepelně nevodivá velkoformátová, pod rozváděče spotřebiče, kompletní dodávka včetně montáže</t>
  </si>
  <si>
    <t>Zásuvka nástěnná 400V/16A 3P+N+PE, IP54, kompletní dodávka včetně montáže a zapojení</t>
  </si>
  <si>
    <t>Zásuvkové obvody 400V - viz výkres č. 03</t>
  </si>
  <si>
    <t>Zásuvka nástěnná 400V/32A 3P+N+PE, IP54, kompletní dodávka včetně montáže a zapojení</t>
  </si>
  <si>
    <t>Vypínač nástěnný průmyslový otočný, 400V/16A, IP54, kompletní dodávka včetně montáže a zapojení</t>
  </si>
  <si>
    <t>Vypínač nástěnný průmyslový otočný, 400V/25A, IP54, kompletní dodávka včetně montáže a zapojení</t>
  </si>
  <si>
    <t>Vypínač nástěnný průmyslový otočný, 400V/32A, IP54, kompletní dodávka včetně montáže a zapojení</t>
  </si>
  <si>
    <t>Motorový spouštěč 3f, In 0,4  1,2A, v krytu na zeď, IP54, kompletní dodávka včetně montáže a zapojení</t>
  </si>
  <si>
    <t>Spínání odsávání výfukových plynů</t>
  </si>
  <si>
    <t>Ekvipotenciální svorkovnice, kompletní dodávka včetně montáže a zapojení</t>
  </si>
  <si>
    <t>svorkovnice MET (HOP)</t>
  </si>
  <si>
    <t>Skříň plastová do výklenku, na stěnu SP100, IP44 řadové svorky na DIN, kompletní dodávka včetně montáže a zapojení</t>
  </si>
  <si>
    <t>připojení zahradní buňky</t>
  </si>
  <si>
    <t>Podlahový kanál kovový pozinkovaný, 38x150 kompletní dodávka včetně montáže</t>
  </si>
  <si>
    <t>PU 38x150 S1</t>
  </si>
  <si>
    <t>Podlahová krabice + rám podlahové krabice, pro 6 ks modulárních přístrojů 45x45mm, kompletní dodávka včetně montáže a zapojení</t>
  </si>
  <si>
    <t>Spínač otočný klíčový, zápustný, 10 A, IP 44, montáž jednotlivě nebo s jiným zařízením, dodávka včetně montáže a zapojení</t>
  </si>
  <si>
    <t>Spínání osvětlení</t>
  </si>
  <si>
    <t>Kabelová spojka 4x1,5 až 4x16mm2, smršťovací trubice, lisovací trubičky, kompletní dodávka včetně montáže</t>
  </si>
  <si>
    <t>SLV 1,5-16</t>
  </si>
  <si>
    <t>Ukončení kabelu v rozváděči do průměru vodičů 2,5mm2, včetně označení vodičů a kabelu, kompletní dodávka včetně montáže</t>
  </si>
  <si>
    <t>Ukončení kabelu v rozváděči do průměru vodičů 6mm2, včetně označení vodičů a kabelu, kompletní dodávka včetně montáže</t>
  </si>
  <si>
    <t>Ukončení kabelu v rozváděči do průměru vodičů 16mm2, včetně označení vodičů a kabelu, kompletní dodávka včetně montáže</t>
  </si>
  <si>
    <t>50900000-4</t>
  </si>
  <si>
    <t>Demontážní práce</t>
  </si>
  <si>
    <t>hod.</t>
  </si>
  <si>
    <t>Selekce nefunkčních kabelů v kabelovém svazku</t>
  </si>
  <si>
    <t>den</t>
  </si>
  <si>
    <t>Použití mechanizmů</t>
  </si>
  <si>
    <t>Projektová dokumentace realizační/skutečného provedení</t>
  </si>
  <si>
    <t>Spolupráce s ostatními profesemi a investorem</t>
  </si>
  <si>
    <t>Spolupráce s revizním technikem</t>
  </si>
  <si>
    <t>Měření intenzity osvětlení vnitřních prostorů</t>
  </si>
  <si>
    <t>Základní měření-validace datových rozvodů, vystavení protokolu</t>
  </si>
  <si>
    <t>Výchozí revize elektroinstalace</t>
  </si>
  <si>
    <t>Administrativní činnost TIČR + správní poplatky</t>
  </si>
  <si>
    <t>soub</t>
  </si>
  <si>
    <t>Konfigurace inteligentní automatizace</t>
  </si>
  <si>
    <t>Svítidla a materiál pro osvětlení</t>
  </si>
  <si>
    <t xml:space="preserve">Dodávka svítidel je myšlena jako kompletní vč. světelných zdrojů, montáže a recyklačních poplatků. </t>
  </si>
  <si>
    <t>Typy svítidel jsou uvedeny jako srovnatelný příklad. Budu li použita jiná svítidla je nutno provést kontrolní výpočet umělého osvětlení.</t>
  </si>
  <si>
    <t>Typy svítidel je nutno odsouhlasit investorem.</t>
  </si>
  <si>
    <t>Typ</t>
  </si>
  <si>
    <t>31524000-5</t>
  </si>
  <si>
    <t>Svítidlo zářivkové zapuštěné 4x18W, do rastrových podhledů 600x600mm difuzor z opálového akrylátu, s elektronickým předřadníkem, kompletní dodávka včetně montáže a zdroje recyklačního poplatku</t>
  </si>
  <si>
    <t>ZÁŘ</t>
  </si>
  <si>
    <t>Osvětlení kanceláří, chodeb</t>
  </si>
  <si>
    <t>Přisazené zářivkové svítidlo 1x28W, T5, s elektronickým předřadníkem 1255x150x85mm, IP 20, tř.I, bílá barva, parabolická mřížka z vysoce leštěného Al plechu. Včetně montáže a světelného zdroje.</t>
  </si>
  <si>
    <t>Viz výkres č. 02 až 06</t>
  </si>
  <si>
    <t>Přisazené zářivkové svítidlo 2x28W, T5, s elektronickým předřadníkem 1255x150x105mm, IP 20, tř.I, bílá barva, parabolická mřížka z vysoce leštěného Al plechu. Včetně montáže a světelného zdroje.</t>
  </si>
  <si>
    <t>Přisazené zářivkové svítidlo 2x48W, T5, s elektronickým předřadníkem 1555x150x105mm, IP 20, tř.I, bílá barva, parabolická mřížka z vysoce leštěného Al plechu. Včetně montáže a světelného zdroje.</t>
  </si>
  <si>
    <t>Přisazené zářivkové svítidlo 1x48W, T5, s elektronickým předřadníkem 1555x200x85mm, IP 20, tř.I, bílá barva, parabolická mřížka z vysoce leštěného Al plechu. Včetně montáže a světelného zdroje.</t>
  </si>
  <si>
    <t>Přisazené zářivkové svítidlo 1x49W, T5,4900 lm, s elektronickým předřadníkem 1500x160x115mm, IP 20, tř.I, bílá barva, reflektor oblý ocelový bílý. Včetně montáže a světelného zdroje.</t>
  </si>
  <si>
    <t>TREVOS ST 149 OR ET5</t>
  </si>
  <si>
    <t>Přisazené zářivkové svítidlo 2x48W, T5,9800 lm, s elektronickým předřadníkem 1500x160x115mm, IP 20, tř.I, bílá barva, reflektor oblý ocelový bílý. Včetně montáže a světelného zdroje.</t>
  </si>
  <si>
    <t>TREVOS ST 249 OR ET5</t>
  </si>
  <si>
    <t>Průmyslové přisazené zářivkové svítidlo 1x28W, T5, s elektronickým předřadníkem 1255x145x100mm, IP 65, tř.I, plastové, difuzor čirý akrylát UV stabilní. Včetně montáže a světelného zdroje.</t>
  </si>
  <si>
    <t>Průmyslové přisazené zářivkové svítidlo 2x28W, T5, s elektronickým předřadníkem 1255x145x110mm, IP 65, tř.I, plastové, difuzor čirý akrylát UV stabilní. Včetně montáže a světelného zdroje.</t>
  </si>
  <si>
    <t>TREVOS PRIMA 228AC ET5</t>
  </si>
  <si>
    <t>Průmyslové přisazené zářivkové svítidlo 2x49W, T5, s elektronickým předřadníkem 1555x220x110mm, IP 65, tř.I, plastové, difuzor čirý akrylát UV stabilní. Včetně montáže a světelného zdroje.</t>
  </si>
  <si>
    <t>TREVOS PRIMA 280AC ET5</t>
  </si>
  <si>
    <t>Přisazené oceloplechové interiérové LED svítidlo 35W, 1160x150x34mm, IP 20, tř.I, 4200 lm bílá barva. Včetně montáže.</t>
  </si>
  <si>
    <t>LED</t>
  </si>
  <si>
    <t>Viz výkres č. 03</t>
  </si>
  <si>
    <t>Přisazené oceloplechové interiérové LED svítidlo 25W, 1160x150x34mm, IP 20, tř.I, 3700 lm bílá barva. Včetně montáže.</t>
  </si>
  <si>
    <t>Přisazené oceloplechové interiérové LED svítidlo 42W, 1160x195x34mm, IP 20, tř.I, 6200 lm bílá barva. Včetně montáže.</t>
  </si>
  <si>
    <t>Viz výkres č. 02 až 03</t>
  </si>
  <si>
    <t>Průmyslové přisazené plastové  LED svítidlo 25W, 1160x150x105mm, IP 54, tř.I, 3700 lm bílá barva, polykarbonát. Včetně montáže.</t>
  </si>
  <si>
    <t>Průmyslové přisazené plastové  LED svítidlo 35W, 1160x150x105mm, IP 54, tř.I, 4570 lm bílá barva, polykarbonát. Včetně montáže.</t>
  </si>
  <si>
    <t>Průmyslové přisazené plastové LED svítidlo 53W, 1460x150x105mm, IP 65, tř.I, 8000 lm bílá barva polykarbonát, UV stabilní. Včetně montáže.</t>
  </si>
  <si>
    <t>Interiérový LED panel vestavný bílý, 600x600, 48W, 4440lm, IP20 Včetně montáže.</t>
  </si>
  <si>
    <t>Interiérový LED panel vestavný bílý, 1200x300, 48W, 4440lm, IP20 Včetně montáže.</t>
  </si>
  <si>
    <t>Interiérový LED panel vestavný bílý, 1200x600, 72W, 6660lm, IP20 Včetně montáže.</t>
  </si>
  <si>
    <t>Interiérový LED panel vestavný bílý, 225x225, 18W, 1550lm, IP20 Včetně montáže.</t>
  </si>
  <si>
    <t>Interiérové LED svítidlo lineární, pro zapuštěnou montáž do podhledu, bílý, 12000x90x, 40W, 4400lm, IP20 Včetně montáže.</t>
  </si>
  <si>
    <t>Interiérové svítidlo přisazené pro kruhové LED, z polykarbonátu, difuzor - z opálového akrylátu stabilizovaného proti UV záření,tř. I., IP40, LED 27W, 2700 lm, Včetně montáže.</t>
  </si>
  <si>
    <t>SDZ</t>
  </si>
  <si>
    <t>G</t>
  </si>
  <si>
    <t>Designové interiérové svítidlo přisazené kruhové LED, z polykarbonátu, difuzor - z opálového akrylátu, průměr 850mm, stabilizovaného proti UV záření,tř. I., IP20, LED 108W, lm 12825 Včetně montáže.</t>
  </si>
  <si>
    <t>ELKOVO Čepelík ZCLEDG106R840/R840-OPAL</t>
  </si>
  <si>
    <t>H</t>
  </si>
  <si>
    <t>Designové interiérové svítidlo přisazené kruhové LED, z polykarbonátu, difuzor - z opálového akrylátu, průměr 850mm, stabilizovaného proti UV záření,tř. I., IP20, LED 108W, lm 12825, Nouzový zdroj, doba svícení 1h. Včetně montáže.</t>
  </si>
  <si>
    <t>ELKOVO Čepelík ZCLEDG106R840/R840-OPAL + NZ</t>
  </si>
  <si>
    <t>Venkovní svítidlo přisazené pro kruhové LED, z polykarbonátu, difuzor - z opálového akrylátu stabilizovaného proti UV záření,tř. I., IP54, LED 27W Včetně montáže.</t>
  </si>
  <si>
    <t>Nouzové svítidlo LED 1W pro zapuštěnou montáž, nouzový modul a baterie, optika pro osvětlení trasy (chodby), 130 lm, IP20 doba svícení 1h.TREVOS Lovato</t>
  </si>
  <si>
    <t>Nouzové svítidlo LED 1W pro zapuštěnou montáž, nouzový modul a baterie, optika pro plošné osvětlení (kanceláře), 130 lm, IP20 doba svícení 1h. TREVOS Lovato</t>
  </si>
  <si>
    <t>Nouzové svítidlo LED 3W pro přisazenou montáž, nouzový modul a baterie, optika pro plošné osvětlení (kanceláře), 350 lm, IP20 doba svícení 1h. TREVOS Lovato</t>
  </si>
  <si>
    <t>TREVOS LOVATO II NO 103 SE</t>
  </si>
  <si>
    <t>Nouzové svítidlo LED 3W pro přisazenou montáž, nouzový modul a baterie, optika pro osvětlení trasy (chodba), 330 lm, IP20 doba svícení 1h. TREVOS Lovato</t>
  </si>
  <si>
    <t>TREVOS LOVATO II NC 103 SE</t>
  </si>
  <si>
    <t>Nouzové svítidlo LED 5W pro zapuštěnou montáž, nouzový modul a baterie, optika pro plošné osvětlení (vysoké prostory), 204 lm, IP20 doba svícení 1h.</t>
  </si>
  <si>
    <t>Nouzové svítidlo LED 2W, 150 lm, pro povrchovou montáž, nouzový modul a baterie, doba svícení 1h.</t>
  </si>
  <si>
    <t>Nouzové svítidlo, 18W, 180 lm, IP 44, elektronický předřadník T5, UV stabilní, pro povrchovou montáž, nouzový modul a baterie, doba svícení 1h. TREVOS HELIOS 118 NM1h</t>
  </si>
  <si>
    <t>Nouzové svítidlo piktogram s plexisklem, 8W, 90 lm, IP 44, elektronický předřadník T5, UV stabilní, pro povrchovou montáž, nouzový modul a baterie, doba svícení 1h. TREVOS HELIOS PL108 NM1h</t>
  </si>
  <si>
    <t>Nouzové svítidlo piktogram s plexisklem, 2W, IP 44, UV stabilní, pro povrchovou montáž, zavěšenou montáž nouzový modul a baterie, doba svícení 1h. TREVOS TYLUS LED B 102 M1h</t>
  </si>
  <si>
    <t>Nouzové svítidlo přisazené, piktogram, 3W, IP 20, UV stabilní, pro povrchovou montáž, zavěšenou montáž nouzový modul a baterie, doba svícení 1h. Dodávka včetně montáže.</t>
  </si>
  <si>
    <t>Nouzové svítidlo piktogram s plexisklem pro kombinované svícení, 8W, 90 lm, IP 44, elektronický předřadník T5, UV stabilní, pro povrchovou montáž, nouzový modul a baterie, doba svícení 1h.</t>
  </si>
  <si>
    <t>Venkovní svítidlo pro kompaktní zdroje světla, pohybové a soumrakové čilo PIR, plastové, UV odolné, IP 54. Kompletní dodávka včetně světelných zdrojů a montáže</t>
  </si>
  <si>
    <t>Venkovní svítidlo výbojkové na konzolu, SHC 70W, IP 54. Kompletní dodávka včetně světelných zdrojů a montáže</t>
  </si>
  <si>
    <t>Viz výkres č. 02</t>
  </si>
  <si>
    <t>Venkovní svítidlo dekorativní sloupkové, 1m, černé, plastové UV stabilní, kompaktní zdroj světla, IP 55. Kompletní dodávka včetně světelných zdrojů a montáže</t>
  </si>
  <si>
    <t>Svítidlo přisazené nouzové kombinované, 27W, IP 44, elektronický předřadník, UV stabilní, pro povrchovou montáž, nouzový modul a baterie, doba svícení 1h., pro normální a nouzový režim.</t>
  </si>
  <si>
    <t>Rozváděče a zařízení</t>
  </si>
  <si>
    <t>Označení</t>
  </si>
  <si>
    <t>Poznámka</t>
  </si>
  <si>
    <t>31214500-4</t>
  </si>
  <si>
    <t xml:space="preserve">RE </t>
  </si>
  <si>
    <t xml:space="preserve">Elektroměrový rozváděč do výklenku plastový, ER212/NVP7P-C, IP44/20, In 40A, 400x600x240mm, Hlavní jistič LTN B32/3, HDO B2/1 </t>
  </si>
  <si>
    <t xml:space="preserve">Komplet včetně typové zkoušky a zapojení. </t>
  </si>
  <si>
    <t>Elektroměrový rozváděč plastový, pilíř, ER112/NKP7P, IP44/20, In 40A, hlavní jistič LTN 25/3</t>
  </si>
  <si>
    <t>RP1</t>
  </si>
  <si>
    <t>Oceloplechový rozváděč skříňový xEnergy Light XVLT-BF-8/4/20, IP40/20C, In 63A, 800x2000x400mm</t>
  </si>
  <si>
    <t>Viz výkres č.5</t>
  </si>
  <si>
    <t>R-SERV</t>
  </si>
  <si>
    <t>Oceloplechový rozváděč skříňový xEnergy Light XVLT-BF-8/4/20, IP40/20C, In 250A, 800x2000x400mm</t>
  </si>
  <si>
    <t>RH2</t>
  </si>
  <si>
    <t>Náplň stávajícího rozváděče, oceloplechová rozvodnice pod omítku, In 63A, IP30/20C, 635x1260x240mm</t>
  </si>
  <si>
    <t>RE</t>
  </si>
  <si>
    <t>Oceloplechová rozvodnice pod omítku,BP-F-1200/17/3,IP 30/20C, In 100A EI-30 DP1 In 180A, IP30/20C</t>
  </si>
  <si>
    <t>Oceloplechová rozvodnice pod omítku,BP-U-3S-1000/15, In 63A, IP30/20C, 1035x1560x247mm</t>
  </si>
  <si>
    <t>Viz výkres č.8</t>
  </si>
  <si>
    <t>RE2</t>
  </si>
  <si>
    <t>Oceloplechová rozvodnice pod omítku,BP-U-3S-1000/12, In 63A, IP30/20C, 1035x1260x247mm</t>
  </si>
  <si>
    <t>RBx</t>
  </si>
  <si>
    <t xml:space="preserve">Plastová rozvodnice rozvodnice pod omítku s plechovými dveřmi, KLV 36 UPS-F IP 30/20C, In 25A </t>
  </si>
  <si>
    <t>RS</t>
  </si>
  <si>
    <t>RK</t>
  </si>
  <si>
    <t>Oceloplechová rozvodnice přisazená, BP-MF-600/7, In 40A, IP30/20C, 600x760x265mm</t>
  </si>
  <si>
    <t>RSLP</t>
  </si>
  <si>
    <t xml:space="preserve">Plastová rozvodnice rozvodnice pod omítku s plechovými dveřmi, KLV 56 UPS-F IP 30/20C, In 25A </t>
  </si>
  <si>
    <t>RSLPx</t>
  </si>
  <si>
    <t xml:space="preserve">Plastová rozvodnice rozvodnice pod omítku s plechovými dveřmi, KLV 24 UPS-F IP 30/20C, In 25A </t>
  </si>
  <si>
    <t xml:space="preserve">Plastová rozvodnice nástěnná, plastová, IP 65/20C, In 25A, 36mod. </t>
  </si>
  <si>
    <t>R1</t>
  </si>
  <si>
    <t xml:space="preserve">Plastová rozvodnice nástěnná, plastová, IP 54/20C, In 25A, 36mod. </t>
  </si>
  <si>
    <t>R2</t>
  </si>
  <si>
    <t xml:space="preserve">Plastový pilíř, zásuvková skříň 1x400V/32A, 4x 230V/16A, IP 65/20C, In 25A,  </t>
  </si>
  <si>
    <t>Rozvodnice plastová nástěnná IKA-2/24-ST, 36 modulů, IP30/20C, 310x386x148mm</t>
  </si>
  <si>
    <t>bez vybavení</t>
  </si>
  <si>
    <t>ZS-DA-EXT</t>
  </si>
  <si>
    <t>Zásuvková skříň + řadové připojovací svorkovnice</t>
  </si>
  <si>
    <t>Úprava rozváděče RH pole č.6  přepojení, doplnění přepínače sítí, jištění přívodu z KS-DA-EXT, dle PD</t>
  </si>
  <si>
    <t>kpl.</t>
  </si>
  <si>
    <t>Skříň plastová distribuční přípojková, do výklenku, SS100, IP44, pojistkové spodky 00,kompletní dodávka včetně montáže a zapojení</t>
  </si>
  <si>
    <t>SS 100</t>
  </si>
  <si>
    <t>Odvětrání WC + sprch</t>
  </si>
  <si>
    <t>MS1</t>
  </si>
  <si>
    <t>Skříň plastová nástěnná, IP54, tř. II, 400x400x200, In 16A,kompletní dodávka včetně montáže a zapojení</t>
  </si>
  <si>
    <t>MS2.1</t>
  </si>
  <si>
    <t>Skříň plastová nástěnná, IP54, tř. II, 300x300x150, In 16A,kompletní dodávka včetně montáže a zapojení</t>
  </si>
  <si>
    <t>ROB</t>
  </si>
  <si>
    <t>Ovládání osvětlení bazénu</t>
  </si>
  <si>
    <t>Venkovní skříň plastová MIS pro slaboproudé a optické rozvody, vestavná, IP54, kompletní dodávka včetně montáže a zapojení</t>
  </si>
  <si>
    <t>MIS</t>
  </si>
  <si>
    <t>SLP rozvody, napojení objektu</t>
  </si>
  <si>
    <t>Ventilátor potrubní d110mm, axiální 25W, s doběhem, včetně montáže a recyklačních poplatků</t>
  </si>
  <si>
    <t>31214534-8</t>
  </si>
  <si>
    <t>Videotelefon,tlačítkové tablo, domácí videotelefony  pro 6 účastníků, síťový zdroj, včetně montáže a recyklačních poplatků</t>
  </si>
  <si>
    <t>VDT</t>
  </si>
  <si>
    <t>Elektrický školník EW-01, 2x školní zvonek. Kompletní dodávka včetně montáže a reciklačních poplatků</t>
  </si>
  <si>
    <t>Školní zvonek</t>
  </si>
  <si>
    <t>31265815-7</t>
  </si>
  <si>
    <t>Konvektor nástěnný přímotopný 1  kW, IP24, tř. II, bílý, plynule nastavitelná teplota v rozsahu +6°C + 30°C, protizámrazová ochrana. Kompletní dodávka včetně montáže a recyklačních poplatků.</t>
  </si>
  <si>
    <t>AEG WKL 1003 U</t>
  </si>
  <si>
    <t>Vytápění</t>
  </si>
  <si>
    <t>Konvektor nástěnný přímotopný 2,5 kW, IP24, tř. II, bílý, plynule nastavitelná teplota v rozsahu +6°C + 30°C, protizámrazová ochrana. Kompletní dodávka včetně montáže a recyklačních poplatků.</t>
  </si>
  <si>
    <t>AEG WKL 2503 U</t>
  </si>
  <si>
    <t>Zvuková a světelná signalizace WC imobilní. Kompletní dodávka včetně montáže</t>
  </si>
  <si>
    <t>WC imobilní</t>
  </si>
  <si>
    <t>Tlačítkové tablo videoaudiosystém min.6 účastníků, napájecí zdroj, elektronicý dveřní zámek vrátný, domácí videotelefony 6 ks</t>
  </si>
  <si>
    <t>Kamerový systém CCTV dle specifiace investora</t>
  </si>
  <si>
    <t>CCTV</t>
  </si>
  <si>
    <t>Osoušeč rukou nástěnný bílý, 2,4kW, typ TURBO. Kompletní dodávka včetně montáže a recyklačních poplatků.</t>
  </si>
  <si>
    <t>Osoušeč rukou nástěnný bílý, 2,4kW, typ JET DREY. Kompletní dodávka včetně montáže a recyklačních poplatků.</t>
  </si>
  <si>
    <t>WC</t>
  </si>
  <si>
    <t>62235815-2</t>
  </si>
  <si>
    <t>Ohřev zaatikového žlabu topnými kabely, ochrana proti zamrznutí. Kompletní dodávka včetně montáže a recyklačních poplatků.</t>
  </si>
  <si>
    <t>42268113-1</t>
  </si>
  <si>
    <t>Siréna s bateriovým zdrojem, črvená, povrchová montáž systém EPS. Kompletní dodávka včetně montáže a recyklačních poplatků.</t>
  </si>
  <si>
    <t>doplnění EPS</t>
  </si>
  <si>
    <t>65268751-8</t>
  </si>
  <si>
    <t>Požářní ucpávky, kabelových prostupů specifikace dle PBŘ</t>
  </si>
  <si>
    <t xml:space="preserve">Plastová rozvodnice s přepěťovými ochranami 2x SVBC-12,5-4, tepelné čerpadla střecha. </t>
  </si>
  <si>
    <t>RACK</t>
  </si>
  <si>
    <t>Rozváděč RACK 19", 12U, šířka 600mm, hloubka 440mm. Kompletní dodávka včetně montáže a recyklačních poplatků.</t>
  </si>
  <si>
    <t>Rozváděč RACK 19", 42U, šířka 800mm, hloubka 600mm. Strukturovaná kabeláž UTP ukončena v patch panelech. Kompletní dodávka včetně montáže a recyklačních poplatků.</t>
  </si>
  <si>
    <t>Zařízení autonomní detekce koře a signalizace</t>
  </si>
  <si>
    <t>Brno Lidická 25, 27 2NP</t>
  </si>
  <si>
    <t>VZDUCHOTECHNIKA</t>
  </si>
  <si>
    <t>DPS</t>
  </si>
  <si>
    <t>6/2024</t>
  </si>
  <si>
    <t>REKAPITULACE NÁKLADŮ</t>
  </si>
  <si>
    <t>PROJEKT</t>
  </si>
  <si>
    <t>MEZISOUČET</t>
  </si>
  <si>
    <t>Náklady na dopravu a transporty</t>
  </si>
  <si>
    <t>ZÁKLADNÍ ROZPOČTOVÉ NÁKLADY</t>
  </si>
  <si>
    <t>Montážní plošina</t>
  </si>
  <si>
    <t>Komplexní vyzkoušení</t>
  </si>
  <si>
    <t xml:space="preserve">Zaregulování zařízení, protokol </t>
  </si>
  <si>
    <t>Uvedení do provozu, protokol</t>
  </si>
  <si>
    <t>Zaškolení obsluhy, protokol</t>
  </si>
  <si>
    <t xml:space="preserve">Dodavatelská dokumentace; dokumentace skutečného provedení; technická dokumentace od zařízení; návody na obsluhu, údržbu a servis; instalační návody; doklady dle platné legislativy; kniha evidence chladiva; </t>
  </si>
  <si>
    <t>Drobné stavební úpravy spojené s instalací</t>
  </si>
  <si>
    <t>Úklid pracoviště; ekologická likvidace odpadu</t>
  </si>
  <si>
    <t>DOPLŇKOVÉ ROZPOČTOVÉ NÁKLADY</t>
  </si>
  <si>
    <t xml:space="preserve">C E L K E M </t>
  </si>
  <si>
    <t>CENA NEOBSAHUJE</t>
  </si>
  <si>
    <t>- DPH 21%</t>
  </si>
  <si>
    <t>Pozice</t>
  </si>
  <si>
    <t>Měrná jednotka</t>
  </si>
  <si>
    <t xml:space="preserve">Počet </t>
  </si>
  <si>
    <t>Cena dodávky jednotková</t>
  </si>
  <si>
    <t>Montáž%</t>
  </si>
  <si>
    <t>Cena montáže jednotková</t>
  </si>
  <si>
    <t>Cena dodávky celkem</t>
  </si>
  <si>
    <t>Cena montáže celkem</t>
  </si>
  <si>
    <t>Zařízení č. 1 Klimatizace</t>
  </si>
  <si>
    <t>1.1</t>
  </si>
  <si>
    <t>Kondenzační jednotka multisplitového systému 1 venkovní a 7 vnitřních jednotek; plynulá regulace výkonu; reverzní funkce chlazení / tepelné čerpadlo; Qch nom = 15,5 kW; podstavné dlouhé izolační bloky; montážní příslušenství, 400V - 3F</t>
  </si>
  <si>
    <t>2</t>
  </si>
  <si>
    <t>1.1a</t>
  </si>
  <si>
    <t>Kazetová klimatizační jednotka; Qch 2,1 kW; 570x570x214 mm; čelní kryt; čerpadlo kondenzátu; plynulá regulace výkonu; reverzní funkce chlazení / tepelné čerpadlo; infraovladač; montážní příslušenství;</t>
  </si>
  <si>
    <t>4</t>
  </si>
  <si>
    <t>1.1b</t>
  </si>
  <si>
    <t>Kazetová klimatizační jednotka; Qch 2,6 kW; 570x570x214 mm; čelní kryt; čerpadlo kondenzátu; plynulá regulace výkonu; reverzní funkce chlazení / tepelné čerpadlo; infraovladač; montážní příslušenství;</t>
  </si>
  <si>
    <t>5</t>
  </si>
  <si>
    <t>1.1c</t>
  </si>
  <si>
    <t>Kazetová klimatizační jednotka; Qch 3,5 kW; 570x570x214 mm; čelní kryt; čerpadlo kondenzátu; plynulá regulace výkonu; reverzní funkce chlazení / tepelné čerpadlo; infraovladač; montážní příslušenství;</t>
  </si>
  <si>
    <t>1.1d</t>
  </si>
  <si>
    <t>Kazetová klimatizační jednotka; Qch 5,3 kW; 570x570x256 mm; čelní kryt; čerpadlo kondenzátu; plynulá regulace výkonu; reverzní funkce chlazení / tepelné čerpadlo; infraovladač; montážní příslušenství;</t>
  </si>
  <si>
    <t>3</t>
  </si>
  <si>
    <t>1.2</t>
  </si>
  <si>
    <t>Kondenzační jednotka splitového systému 1 venkovní a 1 vnitřní jednotka; celoroční provoz; plynulá regulace výkonu; reverzní funkce chlazení / tepelné čerpadlo; Qch nom = 5 kW; konzoly na zeď; montážní příslušenství; 230V - 1F</t>
  </si>
  <si>
    <t>1</t>
  </si>
  <si>
    <t>1.2a</t>
  </si>
  <si>
    <t>Vnitřní nástěnná klimatizační jednotka Qch = 5 kW; reverzní funkce chlazení/tepelné čerpadlo; infraovladač</t>
  </si>
  <si>
    <t>1.3</t>
  </si>
  <si>
    <t>Refnet - rozbočovač chladiva 19/10 pro 2ks distribučních boxů</t>
  </si>
  <si>
    <t>1.4</t>
  </si>
  <si>
    <t>Distribuční box chladiva pro 3 ks vnitřních jednotek</t>
  </si>
  <si>
    <t>1.5</t>
  </si>
  <si>
    <t>Distribuční box chladiva pro 4 ks vnitřních jednotek</t>
  </si>
  <si>
    <t>1.6</t>
  </si>
  <si>
    <t>Cu chladivové potrubí dual 6/10 a 6/12 a propojovací kabeláž; izolace; chladivo; zkouška těsnosti; průchodky pro prostup potrubí přes stěnu; potrubí ve venkovním prostředí s ochranou proti povětrnostním vlivům, UV záření a živočichům; označení zařízení; označení ve venkovním prostoru způsobem odolným vůči povětrnostním vlivům; montážní příslušenství;</t>
  </si>
  <si>
    <t>bm</t>
  </si>
  <si>
    <t>78</t>
  </si>
  <si>
    <t>1.6a</t>
  </si>
  <si>
    <t>Cu chladivové potrubí dual 10/19 a propojovací kabeláž; izolace; chladivo; zkouška těsnosti; průchodky pro prostup potrubí přes stěnu; potrubí ve venkovním prostředí s ochranou proti povětrnostním vlivům, UV záření a živočichům; označení zařízení; označení ve venkovním prostoru způsobem odolným vůči povětrnostním vlivům; montážní příslušenství;</t>
  </si>
  <si>
    <t>74,5</t>
  </si>
  <si>
    <t>1.6b</t>
  </si>
  <si>
    <t>Žlab pro uložení CU chladivového potrubí 10/19 a propojovací kabeláže ve venkovním prostoru - ochrana před UV zářením</t>
  </si>
  <si>
    <t>1.7</t>
  </si>
  <si>
    <t>Potrubí odvodu kondenzátu např. HT DN 32mm, včetně izolace proti kondenzaci, spoje s gumovým těsněním vodotěsné, zaústění do současného systému vnitřních odpadů, částečně lze využít zaústění z původní demontované klimatizace; zaústění přes protizápachové uzávěry. Umístění bude upřesněno při realizaci. Po montáži bude provedana zkouška funkčnosti odvodu kondenzátu.</t>
  </si>
  <si>
    <t>100</t>
  </si>
  <si>
    <t>1.8</t>
  </si>
  <si>
    <t>Montážní, spojovací a těsnící materiál; antivibrační příslušenství; štítky s označením zařízení; úklid pracoviště;</t>
  </si>
  <si>
    <t>Zařízení č. 2 Klimatizace - demontáže</t>
  </si>
  <si>
    <t>2.1</t>
  </si>
  <si>
    <t>Kondenzační jednotka současného klimatizačního systému, venkovní část, umístění v průjezdu na plošině; ztížený přístup; demontáž včetně ekologické likvidace; ztížená demontáž za použití manipulační techniky;</t>
  </si>
  <si>
    <t>2.1a</t>
  </si>
  <si>
    <t>Kazetová klimatizační jednotka; demontáž včetně ekologické likvidace</t>
  </si>
  <si>
    <t>7</t>
  </si>
  <si>
    <t>2.1b</t>
  </si>
  <si>
    <t>Nástěnná klimatizační jednotka; demontáž včetně ekologické likvidace</t>
  </si>
  <si>
    <t>2.2</t>
  </si>
  <si>
    <t>Cu chladivové potrubí dual a propojovací kabeláž; od vnitřních jednotek ke kondenzačním jednotkám; izolace; chladivo; demontáž včetně ekologické likvidace</t>
  </si>
  <si>
    <t>55</t>
  </si>
  <si>
    <t>Potěr ze SMS , ruční zpracování, tl. 20 mm</t>
  </si>
  <si>
    <t>Penetrace savých podkladů  0,25 l/m2</t>
  </si>
  <si>
    <t>Hydroizolační povlak vyztužený tkaninou , pružná hydroizolace</t>
  </si>
  <si>
    <t xml:space="preserve">Utěsnění detailů při stěrkových hydroizolacích, těsnicí pás do spoje podlaha - stěna  šířka 100 mm </t>
  </si>
  <si>
    <t>Utěsnění detailů při stěrkových hydroizolacích, těsnicí roh vnější, vnitřní do spoje podlaha-stěna - vnější, vnitřní roh</t>
  </si>
  <si>
    <t>Vložka cylindrická oboustranná bezpečnostní</t>
  </si>
  <si>
    <t>Dveře vnitřní hladké plné CPL  1-křídlé 600 x 1970 mm</t>
  </si>
  <si>
    <t>Dveře vnitřní hladké plné CPL  1-křídlé 800 x 1970 mm</t>
  </si>
  <si>
    <t>Podhled minerál, desky s rovnou hranou</t>
  </si>
  <si>
    <t xml:space="preserve">Penetrace podkladu pod dlažby penetrační nátěr </t>
  </si>
  <si>
    <t xml:space="preserve">Montáž podlah keram.,hladké, tmel, 45x45 cm </t>
  </si>
  <si>
    <t>Vyrovnání podlahy stěrkou  tloušťky 2 mm</t>
  </si>
  <si>
    <t xml:space="preserve">Penetrace podkladu pod obklady penetrační nátěr </t>
  </si>
  <si>
    <t>Penetrace podkladu univerzální  1x</t>
  </si>
  <si>
    <t>Malba bílá, bez penetrace,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</si>
</sst>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#,##0.00000"/>
    <numFmt numFmtId="166" formatCode="#,##0\ &quot;Kč&quot;"/>
    <numFmt numFmtId="167" formatCode="#,##0.00\ &quot;Kč&quot;"/>
    <numFmt numFmtId="168" formatCode="0.0"/>
    <numFmt numFmtId="169" formatCode="#,##0\ _K_č"/>
    <numFmt numFmtId="170" formatCode="#,##0.00\ _K_č"/>
    <numFmt numFmtId="171" formatCode="0.0%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indexed="19"/>
      <name val="Arial CE"/>
      <family val="2"/>
      <charset val="238"/>
    </font>
    <font>
      <i/>
      <sz val="10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4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4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Helv"/>
    </font>
    <font>
      <sz val="10"/>
      <name val="Arial Narrow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/>
    <xf numFmtId="0" fontId="43" fillId="0" borderId="0"/>
    <xf numFmtId="0" fontId="2" fillId="0" borderId="0"/>
    <xf numFmtId="0" fontId="2" fillId="0" borderId="0"/>
  </cellStyleXfs>
  <cellXfs count="50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" fillId="0" borderId="0" xfId="2"/>
    <xf numFmtId="0" fontId="2" fillId="0" borderId="32" xfId="2" applyBorder="1" applyAlignment="1">
      <alignment vertical="center"/>
    </xf>
    <xf numFmtId="49" fontId="2" fillId="0" borderId="30" xfId="2" applyNumberFormat="1" applyBorder="1" applyAlignment="1">
      <alignment vertical="center"/>
    </xf>
    <xf numFmtId="49" fontId="2" fillId="0" borderId="30" xfId="2" applyNumberFormat="1" applyBorder="1" applyAlignment="1">
      <alignment vertical="center"/>
    </xf>
    <xf numFmtId="0" fontId="2" fillId="0" borderId="30" xfId="2" applyBorder="1" applyAlignment="1">
      <alignment vertical="center"/>
    </xf>
    <xf numFmtId="0" fontId="2" fillId="0" borderId="31" xfId="2" applyBorder="1" applyAlignment="1">
      <alignment vertical="center"/>
    </xf>
    <xf numFmtId="49" fontId="2" fillId="0" borderId="0" xfId="2" applyNumberFormat="1"/>
    <xf numFmtId="0" fontId="2" fillId="3" borderId="32" xfId="2" applyFill="1" applyBorder="1" applyAlignment="1">
      <alignment vertical="center"/>
    </xf>
    <xf numFmtId="49" fontId="2" fillId="3" borderId="30" xfId="2" applyNumberFormat="1" applyFill="1" applyBorder="1" applyAlignment="1">
      <alignment vertical="center"/>
    </xf>
    <xf numFmtId="49" fontId="2" fillId="3" borderId="30" xfId="2" applyNumberFormat="1" applyFill="1" applyBorder="1" applyAlignment="1">
      <alignment vertical="center"/>
    </xf>
    <xf numFmtId="0" fontId="2" fillId="3" borderId="30" xfId="2" applyFill="1" applyBorder="1" applyAlignment="1">
      <alignment vertical="center"/>
    </xf>
    <xf numFmtId="0" fontId="2" fillId="3" borderId="31" xfId="2" applyFill="1" applyBorder="1" applyAlignment="1">
      <alignment vertical="center"/>
    </xf>
    <xf numFmtId="0" fontId="2" fillId="0" borderId="0" xfId="2" applyAlignment="1">
      <alignment horizontal="center"/>
    </xf>
    <xf numFmtId="0" fontId="2" fillId="5" borderId="32" xfId="2" applyFill="1" applyBorder="1"/>
    <xf numFmtId="49" fontId="2" fillId="5" borderId="32" xfId="2" applyNumberFormat="1" applyFill="1" applyBorder="1"/>
    <xf numFmtId="0" fontId="2" fillId="5" borderId="32" xfId="2" applyFill="1" applyBorder="1" applyAlignment="1">
      <alignment horizontal="center"/>
    </xf>
    <xf numFmtId="0" fontId="2" fillId="5" borderId="29" xfId="2" applyFill="1" applyBorder="1"/>
    <xf numFmtId="0" fontId="2" fillId="5" borderId="32" xfId="2" applyFill="1" applyBorder="1" applyAlignment="1">
      <alignment wrapText="1"/>
    </xf>
    <xf numFmtId="0" fontId="2" fillId="0" borderId="0" xfId="2" applyAlignment="1">
      <alignment vertical="top"/>
    </xf>
    <xf numFmtId="49" fontId="2" fillId="0" borderId="0" xfId="2" applyNumberFormat="1" applyAlignment="1">
      <alignment vertical="top"/>
    </xf>
    <xf numFmtId="0" fontId="2" fillId="0" borderId="0" xfId="2" applyAlignment="1">
      <alignment horizontal="center" vertical="top"/>
    </xf>
    <xf numFmtId="165" fontId="2" fillId="0" borderId="0" xfId="2" applyNumberFormat="1" applyAlignment="1">
      <alignment vertical="top"/>
    </xf>
    <xf numFmtId="4" fontId="2" fillId="0" borderId="0" xfId="2" applyNumberFormat="1" applyAlignment="1">
      <alignment vertical="top"/>
    </xf>
    <xf numFmtId="0" fontId="6" fillId="3" borderId="28" xfId="2" applyFont="1" applyFill="1" applyBorder="1" applyAlignment="1">
      <alignment vertical="top"/>
    </xf>
    <xf numFmtId="49" fontId="6" fillId="3" borderId="17" xfId="2" applyNumberFormat="1" applyFont="1" applyFill="1" applyBorder="1" applyAlignment="1">
      <alignment vertical="top"/>
    </xf>
    <xf numFmtId="49" fontId="6" fillId="3" borderId="17" xfId="2" applyNumberFormat="1" applyFont="1" applyFill="1" applyBorder="1" applyAlignment="1">
      <alignment horizontal="left" vertical="top" wrapText="1"/>
    </xf>
    <xf numFmtId="0" fontId="6" fillId="3" borderId="17" xfId="2" applyFont="1" applyFill="1" applyBorder="1" applyAlignment="1">
      <alignment horizontal="center" vertical="top" shrinkToFit="1"/>
    </xf>
    <xf numFmtId="165" fontId="6" fillId="3" borderId="17" xfId="2" applyNumberFormat="1" applyFont="1" applyFill="1" applyBorder="1" applyAlignment="1">
      <alignment vertical="top" shrinkToFit="1"/>
    </xf>
    <xf numFmtId="4" fontId="6" fillId="3" borderId="17" xfId="2" applyNumberFormat="1" applyFont="1" applyFill="1" applyBorder="1" applyAlignment="1">
      <alignment vertical="top" shrinkToFit="1"/>
    </xf>
    <xf numFmtId="4" fontId="6" fillId="3" borderId="33" xfId="2" applyNumberFormat="1" applyFont="1" applyFill="1" applyBorder="1" applyAlignment="1">
      <alignment vertical="top" shrinkToFit="1"/>
    </xf>
    <xf numFmtId="4" fontId="6" fillId="3" borderId="0" xfId="2" applyNumberFormat="1" applyFont="1" applyFill="1" applyAlignment="1">
      <alignment vertical="top" shrinkToFit="1"/>
    </xf>
    <xf numFmtId="0" fontId="16" fillId="0" borderId="34" xfId="2" applyFont="1" applyBorder="1" applyAlignment="1">
      <alignment vertical="top"/>
    </xf>
    <xf numFmtId="49" fontId="16" fillId="0" borderId="35" xfId="2" applyNumberFormat="1" applyFont="1" applyBorder="1" applyAlignment="1">
      <alignment vertical="top"/>
    </xf>
    <xf numFmtId="49" fontId="16" fillId="0" borderId="35" xfId="2" applyNumberFormat="1" applyFont="1" applyBorder="1" applyAlignment="1">
      <alignment horizontal="left" vertical="top" wrapText="1"/>
    </xf>
    <xf numFmtId="0" fontId="16" fillId="0" borderId="35" xfId="2" applyFont="1" applyBorder="1" applyAlignment="1">
      <alignment horizontal="center" vertical="top" shrinkToFit="1"/>
    </xf>
    <xf numFmtId="165" fontId="16" fillId="0" borderId="35" xfId="2" applyNumberFormat="1" applyFont="1" applyBorder="1" applyAlignment="1">
      <alignment vertical="top" shrinkToFit="1"/>
    </xf>
    <xf numFmtId="4" fontId="16" fillId="4" borderId="35" xfId="2" applyNumberFormat="1" applyFont="1" applyFill="1" applyBorder="1" applyAlignment="1" applyProtection="1">
      <alignment vertical="top" shrinkToFit="1"/>
      <protection locked="0"/>
    </xf>
    <xf numFmtId="4" fontId="16" fillId="0" borderId="35" xfId="2" applyNumberFormat="1" applyFont="1" applyBorder="1" applyAlignment="1">
      <alignment vertical="top" shrinkToFit="1"/>
    </xf>
    <xf numFmtId="4" fontId="16" fillId="0" borderId="36" xfId="2" applyNumberFormat="1" applyFont="1" applyBorder="1" applyAlignment="1">
      <alignment vertical="top" shrinkToFit="1"/>
    </xf>
    <xf numFmtId="4" fontId="16" fillId="0" borderId="0" xfId="2" applyNumberFormat="1" applyFont="1" applyAlignment="1">
      <alignment vertical="top" shrinkToFit="1"/>
    </xf>
    <xf numFmtId="0" fontId="16" fillId="0" borderId="0" xfId="2" applyFont="1"/>
    <xf numFmtId="0" fontId="16" fillId="0" borderId="0" xfId="2" applyFont="1" applyAlignment="1">
      <alignment vertical="top"/>
    </xf>
    <xf numFmtId="49" fontId="16" fillId="0" borderId="0" xfId="2" applyNumberFormat="1" applyFont="1" applyAlignment="1">
      <alignment vertical="top"/>
    </xf>
    <xf numFmtId="0" fontId="16" fillId="0" borderId="17" xfId="2" applyFont="1" applyBorder="1" applyAlignment="1">
      <alignment horizontal="left" vertical="top" wrapText="1"/>
    </xf>
    <xf numFmtId="0" fontId="16" fillId="0" borderId="17" xfId="2" applyFont="1" applyBorder="1" applyAlignment="1">
      <alignment vertical="top" wrapText="1"/>
    </xf>
    <xf numFmtId="165" fontId="16" fillId="0" borderId="0" xfId="2" applyNumberFormat="1" applyFont="1" applyAlignment="1">
      <alignment vertical="top" shrinkToFit="1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vertical="top" wrapText="1"/>
    </xf>
    <xf numFmtId="0" fontId="18" fillId="0" borderId="17" xfId="2" applyFont="1" applyBorder="1" applyAlignment="1">
      <alignment horizontal="left" vertical="top" wrapText="1"/>
    </xf>
    <xf numFmtId="0" fontId="18" fillId="0" borderId="17" xfId="2" applyFont="1" applyBorder="1" applyAlignment="1">
      <alignment vertical="top" wrapText="1"/>
    </xf>
    <xf numFmtId="0" fontId="16" fillId="0" borderId="37" xfId="2" applyFont="1" applyBorder="1" applyAlignment="1">
      <alignment vertical="top"/>
    </xf>
    <xf numFmtId="49" fontId="16" fillId="0" borderId="38" xfId="2" applyNumberFormat="1" applyFont="1" applyBorder="1" applyAlignment="1">
      <alignment vertical="top"/>
    </xf>
    <xf numFmtId="49" fontId="16" fillId="0" borderId="38" xfId="2" applyNumberFormat="1" applyFont="1" applyBorder="1" applyAlignment="1">
      <alignment horizontal="left" vertical="top" wrapText="1"/>
    </xf>
    <xf numFmtId="0" fontId="16" fillId="0" borderId="38" xfId="2" applyFont="1" applyBorder="1" applyAlignment="1">
      <alignment horizontal="center" vertical="top" shrinkToFit="1"/>
    </xf>
    <xf numFmtId="165" fontId="16" fillId="0" borderId="38" xfId="2" applyNumberFormat="1" applyFont="1" applyBorder="1" applyAlignment="1">
      <alignment vertical="top" shrinkToFit="1"/>
    </xf>
    <xf numFmtId="4" fontId="16" fillId="4" borderId="38" xfId="2" applyNumberFormat="1" applyFont="1" applyFill="1" applyBorder="1" applyAlignment="1" applyProtection="1">
      <alignment vertical="top" shrinkToFit="1"/>
      <protection locked="0"/>
    </xf>
    <xf numFmtId="4" fontId="16" fillId="0" borderId="38" xfId="2" applyNumberFormat="1" applyFont="1" applyBorder="1" applyAlignment="1">
      <alignment vertical="top" shrinkToFit="1"/>
    </xf>
    <xf numFmtId="4" fontId="16" fillId="0" borderId="39" xfId="2" applyNumberFormat="1" applyFont="1" applyBorder="1" applyAlignment="1">
      <alignment vertical="top" shrinkToFit="1"/>
    </xf>
    <xf numFmtId="0" fontId="19" fillId="0" borderId="0" xfId="2" applyFont="1" applyAlignment="1">
      <alignment wrapText="1"/>
    </xf>
    <xf numFmtId="165" fontId="17" fillId="0" borderId="0" xfId="2" quotePrefix="1" applyNumberFormat="1" applyFont="1" applyAlignment="1">
      <alignment horizontal="left" vertical="top" wrapText="1"/>
    </xf>
    <xf numFmtId="165" fontId="17" fillId="0" borderId="0" xfId="2" applyNumberFormat="1" applyFont="1" applyAlignment="1">
      <alignment horizontal="center" vertical="top" wrapText="1" shrinkToFit="1"/>
    </xf>
    <xf numFmtId="165" fontId="17" fillId="0" borderId="0" xfId="2" applyNumberFormat="1" applyFont="1" applyAlignment="1">
      <alignment vertical="top" wrapText="1" shrinkToFit="1"/>
    </xf>
    <xf numFmtId="49" fontId="2" fillId="0" borderId="0" xfId="2" applyNumberFormat="1" applyAlignment="1">
      <alignment horizontal="left" vertical="top" wrapText="1"/>
    </xf>
    <xf numFmtId="0" fontId="6" fillId="3" borderId="29" xfId="2" applyFont="1" applyFill="1" applyBorder="1" applyAlignment="1">
      <alignment vertical="top"/>
    </xf>
    <xf numFmtId="49" fontId="6" fillId="3" borderId="30" xfId="2" applyNumberFormat="1" applyFont="1" applyFill="1" applyBorder="1" applyAlignment="1">
      <alignment vertical="top"/>
    </xf>
    <xf numFmtId="49" fontId="6" fillId="3" borderId="30" xfId="2" applyNumberFormat="1" applyFont="1" applyFill="1" applyBorder="1" applyAlignment="1">
      <alignment horizontal="left" vertical="top" wrapText="1"/>
    </xf>
    <xf numFmtId="0" fontId="6" fillId="3" borderId="30" xfId="2" applyFont="1" applyFill="1" applyBorder="1" applyAlignment="1">
      <alignment horizontal="center" vertical="top"/>
    </xf>
    <xf numFmtId="0" fontId="6" fillId="3" borderId="30" xfId="2" applyFont="1" applyFill="1" applyBorder="1" applyAlignment="1">
      <alignment vertical="top"/>
    </xf>
    <xf numFmtId="4" fontId="6" fillId="3" borderId="31" xfId="2" applyNumberFormat="1" applyFont="1" applyFill="1" applyBorder="1" applyAlignment="1">
      <alignment vertical="top" shrinkToFit="1"/>
    </xf>
    <xf numFmtId="49" fontId="2" fillId="0" borderId="0" xfId="2" applyNumberFormat="1" applyAlignment="1">
      <alignment horizontal="left" wrapText="1"/>
    </xf>
    <xf numFmtId="0" fontId="20" fillId="0" borderId="0" xfId="3"/>
    <xf numFmtId="0" fontId="21" fillId="0" borderId="0" xfId="3" applyFont="1"/>
    <xf numFmtId="0" fontId="22" fillId="0" borderId="0" xfId="3" applyFont="1"/>
    <xf numFmtId="0" fontId="23" fillId="0" borderId="0" xfId="3" applyFont="1"/>
    <xf numFmtId="0" fontId="24" fillId="0" borderId="0" xfId="3" applyFont="1"/>
    <xf numFmtId="0" fontId="25" fillId="0" borderId="0" xfId="3" applyFont="1"/>
    <xf numFmtId="166" fontId="20" fillId="0" borderId="0" xfId="3" applyNumberFormat="1"/>
    <xf numFmtId="167" fontId="20" fillId="0" borderId="0" xfId="3" applyNumberFormat="1"/>
    <xf numFmtId="0" fontId="20" fillId="0" borderId="0" xfId="3" applyAlignment="1">
      <alignment wrapText="1"/>
    </xf>
    <xf numFmtId="0" fontId="20" fillId="0" borderId="0" xfId="3" applyAlignment="1">
      <alignment horizontal="center"/>
    </xf>
    <xf numFmtId="0" fontId="26" fillId="0" borderId="0" xfId="3" applyFont="1"/>
    <xf numFmtId="0" fontId="27" fillId="0" borderId="0" xfId="3" applyFont="1" applyAlignment="1">
      <alignment wrapText="1"/>
    </xf>
    <xf numFmtId="0" fontId="27" fillId="0" borderId="0" xfId="3" applyFont="1"/>
    <xf numFmtId="166" fontId="27" fillId="0" borderId="40" xfId="3" applyNumberFormat="1" applyFont="1" applyBorder="1"/>
    <xf numFmtId="167" fontId="28" fillId="0" borderId="0" xfId="3" applyNumberFormat="1" applyFont="1"/>
    <xf numFmtId="0" fontId="29" fillId="0" borderId="0" xfId="3" applyFont="1" applyAlignment="1">
      <alignment horizontal="left" wrapText="1"/>
    </xf>
    <xf numFmtId="0" fontId="30" fillId="0" borderId="0" xfId="3" applyFont="1" applyAlignment="1">
      <alignment horizontal="left" wrapText="1"/>
    </xf>
    <xf numFmtId="0" fontId="20" fillId="0" borderId="6" xfId="3" applyBorder="1"/>
    <xf numFmtId="0" fontId="31" fillId="0" borderId="0" xfId="3" applyFont="1"/>
    <xf numFmtId="0" fontId="20" fillId="0" borderId="0" xfId="3" applyAlignment="1">
      <alignment vertical="center"/>
    </xf>
    <xf numFmtId="0" fontId="20" fillId="0" borderId="0" xfId="3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 wrapText="1" shrinkToFit="1"/>
    </xf>
    <xf numFmtId="0" fontId="20" fillId="0" borderId="41" xfId="3" applyBorder="1" applyAlignment="1">
      <alignment horizontal="center" vertical="center"/>
    </xf>
    <xf numFmtId="0" fontId="20" fillId="0" borderId="42" xfId="3" applyBorder="1" applyAlignment="1">
      <alignment horizontal="center" vertical="center"/>
    </xf>
    <xf numFmtId="0" fontId="26" fillId="0" borderId="42" xfId="3" applyFont="1" applyBorder="1" applyAlignment="1">
      <alignment vertical="center"/>
    </xf>
    <xf numFmtId="0" fontId="29" fillId="0" borderId="42" xfId="3" applyFont="1" applyBorder="1" applyAlignment="1">
      <alignment vertical="center" wrapText="1"/>
    </xf>
    <xf numFmtId="0" fontId="29" fillId="0" borderId="42" xfId="3" applyFont="1" applyBorder="1" applyAlignment="1">
      <alignment horizontal="center" vertical="center"/>
    </xf>
    <xf numFmtId="0" fontId="20" fillId="0" borderId="43" xfId="3" applyBorder="1" applyAlignment="1">
      <alignment horizontal="center" vertical="center"/>
    </xf>
    <xf numFmtId="168" fontId="20" fillId="0" borderId="42" xfId="3" applyNumberFormat="1" applyBorder="1" applyAlignment="1">
      <alignment horizontal="center" vertical="center"/>
    </xf>
    <xf numFmtId="167" fontId="20" fillId="0" borderId="44" xfId="3" applyNumberFormat="1" applyBorder="1" applyAlignment="1" applyProtection="1">
      <alignment vertical="center"/>
      <protection locked="0"/>
    </xf>
    <xf numFmtId="168" fontId="20" fillId="0" borderId="0" xfId="3" applyNumberFormat="1" applyAlignment="1">
      <alignment vertical="center"/>
    </xf>
    <xf numFmtId="0" fontId="20" fillId="0" borderId="45" xfId="3" applyBorder="1" applyAlignment="1">
      <alignment horizontal="center" vertical="center"/>
    </xf>
    <xf numFmtId="0" fontId="20" fillId="0" borderId="46" xfId="3" applyBorder="1" applyAlignment="1">
      <alignment horizontal="center" vertical="center"/>
    </xf>
    <xf numFmtId="0" fontId="26" fillId="0" borderId="46" xfId="3" applyFont="1" applyBorder="1" applyAlignment="1">
      <alignment vertical="center"/>
    </xf>
    <xf numFmtId="0" fontId="32" fillId="0" borderId="46" xfId="3" applyFont="1" applyBorder="1" applyAlignment="1">
      <alignment vertical="center" wrapText="1"/>
    </xf>
    <xf numFmtId="0" fontId="29" fillId="0" borderId="46" xfId="3" applyFont="1" applyBorder="1" applyAlignment="1">
      <alignment horizontal="center" vertical="center"/>
    </xf>
    <xf numFmtId="0" fontId="20" fillId="0" borderId="47" xfId="3" applyBorder="1" applyAlignment="1">
      <alignment horizontal="center" vertical="center"/>
    </xf>
    <xf numFmtId="168" fontId="20" fillId="0" borderId="46" xfId="3" applyNumberFormat="1" applyBorder="1" applyAlignment="1">
      <alignment horizontal="center" vertical="center"/>
    </xf>
    <xf numFmtId="167" fontId="20" fillId="0" borderId="48" xfId="3" applyNumberFormat="1" applyBorder="1" applyAlignment="1" applyProtection="1">
      <alignment vertical="center"/>
      <protection locked="0"/>
    </xf>
    <xf numFmtId="0" fontId="20" fillId="0" borderId="45" xfId="3" applyBorder="1" applyAlignment="1" applyProtection="1">
      <alignment horizontal="center" vertical="center"/>
      <protection locked="0"/>
    </xf>
    <xf numFmtId="0" fontId="20" fillId="0" borderId="46" xfId="3" applyBorder="1" applyAlignment="1" applyProtection="1">
      <alignment horizontal="center" vertical="center"/>
      <protection locked="0"/>
    </xf>
    <xf numFmtId="0" fontId="26" fillId="0" borderId="46" xfId="3" applyFont="1" applyBorder="1" applyAlignment="1" applyProtection="1">
      <alignment vertical="center"/>
      <protection locked="0"/>
    </xf>
    <xf numFmtId="0" fontId="32" fillId="0" borderId="46" xfId="3" applyFont="1" applyBorder="1" applyAlignment="1" applyProtection="1">
      <alignment vertical="center" wrapText="1"/>
      <protection locked="0"/>
    </xf>
    <xf numFmtId="0" fontId="29" fillId="0" borderId="46" xfId="3" applyFont="1" applyBorder="1" applyAlignment="1" applyProtection="1">
      <alignment horizontal="center" vertical="center"/>
      <protection locked="0"/>
    </xf>
    <xf numFmtId="0" fontId="20" fillId="0" borderId="47" xfId="3" applyBorder="1" applyAlignment="1" applyProtection="1">
      <alignment horizontal="center" vertical="center"/>
      <protection locked="0"/>
    </xf>
    <xf numFmtId="168" fontId="20" fillId="0" borderId="46" xfId="3" applyNumberFormat="1" applyBorder="1" applyAlignment="1" applyProtection="1">
      <alignment horizontal="center" vertical="center"/>
      <protection locked="0"/>
    </xf>
    <xf numFmtId="0" fontId="20" fillId="0" borderId="0" xfId="3" applyAlignment="1" applyProtection="1">
      <alignment vertical="center"/>
      <protection locked="0"/>
    </xf>
    <xf numFmtId="0" fontId="20" fillId="0" borderId="49" xfId="3" applyBorder="1" applyAlignment="1" applyProtection="1">
      <alignment horizontal="center" vertical="center"/>
      <protection locked="0"/>
    </xf>
    <xf numFmtId="0" fontId="20" fillId="0" borderId="50" xfId="3" applyBorder="1" applyAlignment="1" applyProtection="1">
      <alignment horizontal="center" vertical="center"/>
      <protection locked="0"/>
    </xf>
    <xf numFmtId="0" fontId="26" fillId="0" borderId="50" xfId="3" applyFont="1" applyBorder="1" applyAlignment="1" applyProtection="1">
      <alignment vertical="center"/>
      <protection locked="0"/>
    </xf>
    <xf numFmtId="0" fontId="29" fillId="0" borderId="50" xfId="3" applyFont="1" applyBorder="1" applyAlignment="1" applyProtection="1">
      <alignment vertical="center" wrapText="1"/>
      <protection locked="0"/>
    </xf>
    <xf numFmtId="0" fontId="29" fillId="0" borderId="50" xfId="3" applyFont="1" applyBorder="1" applyAlignment="1" applyProtection="1">
      <alignment horizontal="center" vertical="center"/>
      <protection locked="0"/>
    </xf>
    <xf numFmtId="168" fontId="20" fillId="0" borderId="50" xfId="3" applyNumberFormat="1" applyBorder="1" applyAlignment="1" applyProtection="1">
      <alignment horizontal="center" vertical="center"/>
      <protection locked="0"/>
    </xf>
    <xf numFmtId="167" fontId="20" fillId="0" borderId="51" xfId="3" applyNumberFormat="1" applyBorder="1" applyAlignment="1" applyProtection="1">
      <alignment vertical="center"/>
      <protection locked="0"/>
    </xf>
    <xf numFmtId="0" fontId="20" fillId="0" borderId="49" xfId="3" applyBorder="1" applyAlignment="1">
      <alignment horizontal="center" vertical="center"/>
    </xf>
    <xf numFmtId="0" fontId="29" fillId="0" borderId="42" xfId="3" applyFont="1" applyBorder="1" applyAlignment="1">
      <alignment horizontal="center" vertical="center" wrapText="1"/>
    </xf>
    <xf numFmtId="0" fontId="20" fillId="0" borderId="52" xfId="3" applyBorder="1" applyAlignment="1">
      <alignment horizontal="center" vertical="center"/>
    </xf>
    <xf numFmtId="168" fontId="20" fillId="0" borderId="52" xfId="3" applyNumberFormat="1" applyBorder="1" applyAlignment="1">
      <alignment horizontal="center" vertical="center"/>
    </xf>
    <xf numFmtId="167" fontId="20" fillId="0" borderId="53" xfId="3" applyNumberFormat="1" applyBorder="1" applyAlignment="1" applyProtection="1">
      <alignment vertical="center"/>
      <protection locked="0"/>
    </xf>
    <xf numFmtId="0" fontId="20" fillId="0" borderId="32" xfId="3" applyBorder="1" applyAlignment="1">
      <alignment horizontal="left" vertical="center" wrapText="1"/>
    </xf>
    <xf numFmtId="0" fontId="20" fillId="0" borderId="0" xfId="3" applyAlignment="1">
      <alignment horizontal="left" vertical="center" wrapText="1"/>
    </xf>
    <xf numFmtId="0" fontId="29" fillId="0" borderId="32" xfId="3" applyFont="1" applyBorder="1" applyAlignment="1">
      <alignment horizontal="center" vertical="center" wrapText="1"/>
    </xf>
    <xf numFmtId="0" fontId="34" fillId="0" borderId="42" xfId="3" applyFont="1" applyBorder="1" applyAlignment="1">
      <alignment vertical="center"/>
    </xf>
    <xf numFmtId="0" fontId="20" fillId="0" borderId="42" xfId="3" applyBorder="1" applyAlignment="1">
      <alignment vertical="center" wrapText="1"/>
    </xf>
    <xf numFmtId="0" fontId="31" fillId="0" borderId="42" xfId="3" applyFont="1" applyBorder="1" applyAlignment="1">
      <alignment horizontal="center" vertical="center"/>
    </xf>
    <xf numFmtId="0" fontId="34" fillId="0" borderId="46" xfId="3" applyFont="1" applyBorder="1" applyAlignment="1">
      <alignment vertical="center"/>
    </xf>
    <xf numFmtId="0" fontId="31" fillId="0" borderId="46" xfId="3" applyFont="1" applyBorder="1" applyAlignment="1">
      <alignment horizontal="center" vertical="center"/>
    </xf>
    <xf numFmtId="0" fontId="31" fillId="0" borderId="42" xfId="3" applyFont="1" applyBorder="1" applyAlignment="1">
      <alignment vertical="center"/>
    </xf>
    <xf numFmtId="0" fontId="31" fillId="0" borderId="46" xfId="3" applyFont="1" applyBorder="1" applyAlignment="1">
      <alignment vertical="center"/>
    </xf>
    <xf numFmtId="0" fontId="29" fillId="0" borderId="42" xfId="3" applyFont="1" applyBorder="1" applyAlignment="1">
      <alignment vertical="center"/>
    </xf>
    <xf numFmtId="0" fontId="29" fillId="0" borderId="46" xfId="3" applyFont="1" applyBorder="1" applyAlignment="1">
      <alignment vertical="center"/>
    </xf>
    <xf numFmtId="0" fontId="2" fillId="0" borderId="32" xfId="4" applyFont="1" applyBorder="1" applyAlignment="1">
      <alignment horizontal="left" wrapText="1"/>
    </xf>
    <xf numFmtId="0" fontId="2" fillId="0" borderId="32" xfId="4" applyFont="1" applyBorder="1" applyAlignment="1">
      <alignment horizontal="center"/>
    </xf>
    <xf numFmtId="0" fontId="2" fillId="0" borderId="32" xfId="4" applyFont="1" applyBorder="1"/>
    <xf numFmtId="0" fontId="29" fillId="0" borderId="0" xfId="3" applyFont="1" applyAlignment="1">
      <alignment vertical="center" wrapText="1"/>
    </xf>
    <xf numFmtId="0" fontId="29" fillId="0" borderId="0" xfId="3" applyFont="1" applyAlignment="1">
      <alignment vertical="center"/>
    </xf>
    <xf numFmtId="167" fontId="27" fillId="0" borderId="0" xfId="3" applyNumberFormat="1" applyFont="1" applyAlignment="1">
      <alignment vertical="center"/>
    </xf>
    <xf numFmtId="0" fontId="27" fillId="0" borderId="6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0" fillId="0" borderId="32" xfId="3" applyBorder="1" applyAlignment="1">
      <alignment horizontal="center" vertical="center"/>
    </xf>
    <xf numFmtId="0" fontId="26" fillId="0" borderId="32" xfId="3" applyFont="1" applyBorder="1" applyAlignment="1">
      <alignment vertical="center"/>
    </xf>
    <xf numFmtId="0" fontId="20" fillId="0" borderId="29" xfId="3" applyBorder="1" applyAlignment="1">
      <alignment horizontal="left" vertical="center" wrapText="1"/>
    </xf>
    <xf numFmtId="0" fontId="20" fillId="0" borderId="31" xfId="3" applyBorder="1" applyAlignment="1">
      <alignment horizontal="left" vertical="center" wrapText="1"/>
    </xf>
    <xf numFmtId="0" fontId="20" fillId="0" borderId="32" xfId="3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/>
    </xf>
    <xf numFmtId="2" fontId="20" fillId="0" borderId="32" xfId="3" applyNumberFormat="1" applyBorder="1" applyAlignment="1">
      <alignment horizontal="center" vertical="center" wrapText="1"/>
    </xf>
    <xf numFmtId="167" fontId="29" fillId="0" borderId="32" xfId="3" applyNumberFormat="1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167" fontId="20" fillId="0" borderId="0" xfId="3" applyNumberForma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167" fontId="21" fillId="0" borderId="0" xfId="3" applyNumberFormat="1" applyFont="1" applyAlignment="1">
      <alignment vertical="center"/>
    </xf>
    <xf numFmtId="0" fontId="29" fillId="0" borderId="0" xfId="3" applyFont="1"/>
    <xf numFmtId="0" fontId="29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9" fillId="0" borderId="0" xfId="3" applyFont="1"/>
    <xf numFmtId="0" fontId="20" fillId="0" borderId="0" xfId="3"/>
    <xf numFmtId="0" fontId="27" fillId="0" borderId="0" xfId="3" applyFont="1" applyAlignment="1">
      <alignment horizontal="center" wrapText="1" shrinkToFit="1"/>
    </xf>
    <xf numFmtId="0" fontId="29" fillId="0" borderId="41" xfId="3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9" fillId="0" borderId="54" xfId="3" applyFont="1" applyBorder="1" applyAlignment="1">
      <alignment vertical="center" wrapText="1" shrinkToFit="1"/>
    </xf>
    <xf numFmtId="0" fontId="29" fillId="0" borderId="41" xfId="3" applyFont="1" applyBorder="1" applyAlignment="1">
      <alignment horizontal="center" vertical="center" wrapText="1"/>
    </xf>
    <xf numFmtId="168" fontId="29" fillId="0" borderId="42" xfId="3" applyNumberFormat="1" applyFont="1" applyBorder="1"/>
    <xf numFmtId="166" fontId="29" fillId="0" borderId="44" xfId="3" applyNumberFormat="1" applyFont="1" applyBorder="1" applyAlignment="1">
      <alignment vertical="center"/>
    </xf>
    <xf numFmtId="168" fontId="29" fillId="0" borderId="0" xfId="3" applyNumberFormat="1" applyFont="1"/>
    <xf numFmtId="0" fontId="29" fillId="0" borderId="45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32" fillId="0" borderId="55" xfId="3" applyFont="1" applyBorder="1" applyAlignment="1">
      <alignment vertical="center" wrapText="1" shrinkToFit="1"/>
    </xf>
    <xf numFmtId="0" fontId="29" fillId="0" borderId="45" xfId="3" applyFont="1" applyBorder="1" applyAlignment="1">
      <alignment horizontal="center" vertical="center" wrapText="1"/>
    </xf>
    <xf numFmtId="168" fontId="29" fillId="0" borderId="46" xfId="3" applyNumberFormat="1" applyFont="1" applyBorder="1"/>
    <xf numFmtId="166" fontId="29" fillId="0" borderId="48" xfId="3" applyNumberFormat="1" applyFont="1" applyBorder="1" applyAlignment="1">
      <alignment vertical="center"/>
    </xf>
    <xf numFmtId="0" fontId="36" fillId="0" borderId="56" xfId="5" applyFont="1" applyBorder="1" applyAlignment="1">
      <alignment wrapText="1"/>
    </xf>
    <xf numFmtId="0" fontId="32" fillId="0" borderId="52" xfId="3" applyFont="1" applyBorder="1" applyAlignment="1">
      <alignment vertical="center" wrapText="1" shrinkToFit="1"/>
    </xf>
    <xf numFmtId="0" fontId="36" fillId="0" borderId="56" xfId="6" applyFont="1" applyBorder="1" applyAlignment="1">
      <alignment wrapText="1"/>
    </xf>
    <xf numFmtId="0" fontId="36" fillId="0" borderId="56" xfId="7" applyFont="1" applyBorder="1" applyAlignment="1">
      <alignment wrapText="1"/>
    </xf>
    <xf numFmtId="0" fontId="29" fillId="0" borderId="57" xfId="3" applyFont="1" applyBorder="1" applyAlignment="1">
      <alignment horizontal="center" vertical="center"/>
    </xf>
    <xf numFmtId="168" fontId="29" fillId="0" borderId="57" xfId="3" applyNumberFormat="1" applyFont="1" applyBorder="1"/>
    <xf numFmtId="166" fontId="29" fillId="0" borderId="58" xfId="3" applyNumberFormat="1" applyFont="1" applyBorder="1" applyAlignment="1">
      <alignment vertical="center"/>
    </xf>
    <xf numFmtId="0" fontId="37" fillId="0" borderId="52" xfId="3" applyFont="1" applyBorder="1" applyAlignment="1">
      <alignment vertical="center" wrapText="1" shrinkToFit="1"/>
    </xf>
    <xf numFmtId="0" fontId="32" fillId="0" borderId="46" xfId="3" applyFont="1" applyBorder="1" applyAlignment="1">
      <alignment vertical="center" wrapText="1" shrinkToFit="1"/>
    </xf>
    <xf numFmtId="0" fontId="27" fillId="0" borderId="44" xfId="3" applyFont="1" applyBorder="1" applyAlignment="1">
      <alignment horizontal="center" vertical="center"/>
    </xf>
    <xf numFmtId="0" fontId="36" fillId="0" borderId="59" xfId="8" applyFont="1" applyBorder="1" applyAlignment="1">
      <alignment wrapText="1"/>
    </xf>
    <xf numFmtId="0" fontId="29" fillId="0" borderId="60" xfId="3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32" fillId="0" borderId="61" xfId="3" applyFont="1" applyBorder="1" applyAlignment="1">
      <alignment vertical="center" wrapText="1" shrinkToFit="1"/>
    </xf>
    <xf numFmtId="168" fontId="29" fillId="0" borderId="52" xfId="3" applyNumberFormat="1" applyFont="1" applyBorder="1"/>
    <xf numFmtId="166" fontId="29" fillId="0" borderId="53" xfId="3" applyNumberFormat="1" applyFont="1" applyBorder="1" applyAlignment="1">
      <alignment vertical="center"/>
    </xf>
    <xf numFmtId="0" fontId="36" fillId="0" borderId="56" xfId="9" applyFont="1" applyBorder="1" applyAlignment="1">
      <alignment wrapText="1"/>
    </xf>
    <xf numFmtId="0" fontId="20" fillId="0" borderId="42" xfId="3" applyBorder="1" applyAlignment="1">
      <alignment vertical="center"/>
    </xf>
    <xf numFmtId="0" fontId="26" fillId="0" borderId="42" xfId="3" applyFont="1" applyBorder="1" applyAlignment="1">
      <alignment horizontal="center" vertical="center" wrapText="1"/>
    </xf>
    <xf numFmtId="0" fontId="20" fillId="0" borderId="42" xfId="3" applyBorder="1" applyAlignment="1">
      <alignment wrapText="1"/>
    </xf>
    <xf numFmtId="4" fontId="20" fillId="0" borderId="42" xfId="3" applyNumberFormat="1" applyBorder="1" applyAlignment="1">
      <alignment horizontal="center" vertical="center"/>
    </xf>
    <xf numFmtId="167" fontId="20" fillId="0" borderId="44" xfId="3" applyNumberFormat="1" applyBorder="1" applyAlignment="1">
      <alignment horizontal="center" vertical="center"/>
    </xf>
    <xf numFmtId="0" fontId="20" fillId="0" borderId="46" xfId="3" applyBorder="1" applyAlignment="1">
      <alignment vertical="center"/>
    </xf>
    <xf numFmtId="0" fontId="26" fillId="0" borderId="46" xfId="3" applyFont="1" applyBorder="1" applyAlignment="1">
      <alignment horizontal="center" vertical="center"/>
    </xf>
    <xf numFmtId="0" fontId="20" fillId="0" borderId="46" xfId="3" applyBorder="1" applyAlignment="1">
      <alignment wrapText="1"/>
    </xf>
    <xf numFmtId="4" fontId="20" fillId="0" borderId="46" xfId="3" applyNumberFormat="1" applyBorder="1" applyAlignment="1">
      <alignment horizontal="center" vertical="center"/>
    </xf>
    <xf numFmtId="167" fontId="20" fillId="0" borderId="48" xfId="3" applyNumberForma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32" fillId="0" borderId="0" xfId="3" applyFont="1" applyAlignment="1">
      <alignment vertical="center" wrapText="1"/>
    </xf>
    <xf numFmtId="4" fontId="20" fillId="0" borderId="0" xfId="3" applyNumberFormat="1" applyAlignment="1">
      <alignment horizontal="center" vertical="center"/>
    </xf>
    <xf numFmtId="167" fontId="20" fillId="0" borderId="0" xfId="3" applyNumberFormat="1" applyAlignment="1">
      <alignment horizontal="center" vertical="center"/>
    </xf>
    <xf numFmtId="167" fontId="27" fillId="0" borderId="0" xfId="3" applyNumberFormat="1" applyFont="1"/>
    <xf numFmtId="49" fontId="6" fillId="0" borderId="0" xfId="10" applyNumberFormat="1" applyFont="1" applyAlignment="1">
      <alignment vertical="center" wrapText="1"/>
    </xf>
    <xf numFmtId="2" fontId="2" fillId="0" borderId="0" xfId="10"/>
    <xf numFmtId="2" fontId="3" fillId="0" borderId="0" xfId="10" applyFont="1" applyAlignment="1">
      <alignment vertical="center"/>
    </xf>
    <xf numFmtId="49" fontId="38" fillId="0" borderId="0" xfId="10" applyNumberFormat="1" applyFont="1" applyAlignment="1">
      <alignment vertical="center"/>
    </xf>
    <xf numFmtId="2" fontId="39" fillId="0" borderId="0" xfId="10" applyFont="1"/>
    <xf numFmtId="2" fontId="3" fillId="0" borderId="62" xfId="10" applyFont="1" applyBorder="1" applyAlignment="1">
      <alignment vertical="center"/>
    </xf>
    <xf numFmtId="2" fontId="40" fillId="0" borderId="63" xfId="10" applyFont="1" applyBorder="1" applyAlignment="1">
      <alignment horizontal="centerContinuous"/>
    </xf>
    <xf numFmtId="2" fontId="3" fillId="0" borderId="63" xfId="10" applyFont="1" applyBorder="1"/>
    <xf numFmtId="2" fontId="40" fillId="0" borderId="64" xfId="10" applyFont="1" applyBorder="1"/>
    <xf numFmtId="2" fontId="38" fillId="0" borderId="0" xfId="10" applyFont="1" applyAlignment="1">
      <alignment horizontal="centerContinuous"/>
    </xf>
    <xf numFmtId="2" fontId="2" fillId="0" borderId="0" xfId="10" applyAlignment="1">
      <alignment horizontal="center"/>
    </xf>
    <xf numFmtId="169" fontId="2" fillId="0" borderId="0" xfId="10" applyNumberFormat="1" applyAlignment="1">
      <alignment horizontal="center" vertical="center"/>
    </xf>
    <xf numFmtId="49" fontId="2" fillId="0" borderId="0" xfId="10" applyNumberFormat="1" applyAlignment="1">
      <alignment horizontal="left" vertical="center"/>
    </xf>
    <xf numFmtId="169" fontId="2" fillId="0" borderId="0" xfId="10" applyNumberFormat="1" applyAlignment="1">
      <alignment vertical="center"/>
    </xf>
    <xf numFmtId="49" fontId="2" fillId="0" borderId="0" xfId="10" applyNumberFormat="1" applyAlignment="1" applyProtection="1">
      <alignment horizontal="left" vertical="center"/>
      <protection locked="0"/>
    </xf>
    <xf numFmtId="166" fontId="6" fillId="0" borderId="0" xfId="10" applyNumberFormat="1" applyFont="1" applyAlignment="1">
      <alignment horizontal="center" vertical="center"/>
    </xf>
    <xf numFmtId="2" fontId="2" fillId="0" borderId="0" xfId="10" applyAlignment="1">
      <alignment horizontal="left" vertical="center"/>
    </xf>
    <xf numFmtId="169" fontId="6" fillId="6" borderId="0" xfId="10" applyNumberFormat="1" applyFont="1" applyFill="1" applyAlignment="1">
      <alignment vertical="center"/>
    </xf>
    <xf numFmtId="2" fontId="2" fillId="0" borderId="0" xfId="10" applyAlignment="1">
      <alignment vertical="center"/>
    </xf>
    <xf numFmtId="2" fontId="16" fillId="0" borderId="0" xfId="10" applyFont="1"/>
    <xf numFmtId="169" fontId="16" fillId="0" borderId="0" xfId="10" applyNumberFormat="1" applyFont="1"/>
    <xf numFmtId="170" fontId="2" fillId="0" borderId="0" xfId="10" applyNumberFormat="1" applyAlignment="1">
      <alignment vertical="center"/>
    </xf>
    <xf numFmtId="10" fontId="16" fillId="0" borderId="0" xfId="10" applyNumberFormat="1" applyFont="1" applyAlignment="1">
      <alignment vertical="center"/>
    </xf>
    <xf numFmtId="2" fontId="6" fillId="6" borderId="0" xfId="10" applyFont="1" applyFill="1" applyAlignment="1">
      <alignment vertical="center"/>
    </xf>
    <xf numFmtId="2" fontId="2" fillId="6" borderId="0" xfId="10" applyFill="1"/>
    <xf numFmtId="166" fontId="6" fillId="6" borderId="0" xfId="10" applyNumberFormat="1" applyFont="1" applyFill="1" applyAlignment="1">
      <alignment vertical="center"/>
    </xf>
    <xf numFmtId="2" fontId="6" fillId="0" borderId="0" xfId="10" applyFont="1"/>
    <xf numFmtId="166" fontId="6" fillId="0" borderId="0" xfId="10" applyNumberFormat="1" applyFont="1" applyAlignment="1">
      <alignment vertical="center"/>
    </xf>
    <xf numFmtId="166" fontId="6" fillId="0" borderId="0" xfId="10" applyNumberFormat="1" applyFont="1"/>
    <xf numFmtId="2" fontId="2" fillId="0" borderId="0" xfId="10" applyAlignment="1">
      <alignment vertical="center" wrapText="1"/>
    </xf>
    <xf numFmtId="169" fontId="2" fillId="0" borderId="0" xfId="10" applyNumberFormat="1"/>
    <xf numFmtId="49" fontId="6" fillId="0" borderId="0" xfId="10" applyNumberFormat="1" applyFont="1"/>
    <xf numFmtId="169" fontId="2" fillId="6" borderId="0" xfId="10" applyNumberFormat="1" applyFill="1"/>
    <xf numFmtId="170" fontId="2" fillId="0" borderId="0" xfId="10" applyNumberFormat="1"/>
    <xf numFmtId="169" fontId="6" fillId="0" borderId="0" xfId="10" applyNumberFormat="1" applyFont="1"/>
    <xf numFmtId="49" fontId="2" fillId="0" borderId="0" xfId="10" applyNumberFormat="1"/>
    <xf numFmtId="2" fontId="5" fillId="0" borderId="0" xfId="10" applyFont="1" applyAlignment="1">
      <alignment vertical="center"/>
    </xf>
    <xf numFmtId="2" fontId="9" fillId="0" borderId="0" xfId="10" applyFont="1"/>
    <xf numFmtId="170" fontId="9" fillId="0" borderId="0" xfId="10" applyNumberFormat="1" applyFont="1"/>
    <xf numFmtId="49" fontId="41" fillId="0" borderId="0" xfId="10" applyNumberFormat="1" applyFont="1" applyAlignment="1">
      <alignment vertical="center"/>
    </xf>
    <xf numFmtId="2" fontId="41" fillId="0" borderId="0" xfId="10" applyFont="1"/>
    <xf numFmtId="170" fontId="41" fillId="0" borderId="0" xfId="10" applyNumberFormat="1" applyFont="1"/>
    <xf numFmtId="2" fontId="38" fillId="0" borderId="0" xfId="10" applyFont="1"/>
    <xf numFmtId="170" fontId="16" fillId="0" borderId="65" xfId="10" applyNumberFormat="1" applyFont="1" applyBorder="1" applyAlignment="1">
      <alignment horizontal="center" vertical="center" wrapText="1"/>
    </xf>
    <xf numFmtId="2" fontId="2" fillId="0" borderId="0" xfId="10" applyAlignment="1">
      <alignment horizontal="center" vertical="center"/>
    </xf>
    <xf numFmtId="170" fontId="16" fillId="0" borderId="40" xfId="10" applyNumberFormat="1" applyFont="1" applyBorder="1" applyAlignment="1">
      <alignment horizontal="center" vertical="center" wrapText="1"/>
    </xf>
    <xf numFmtId="170" fontId="2" fillId="0" borderId="65" xfId="10" applyNumberFormat="1" applyBorder="1" applyAlignment="1">
      <alignment horizontal="center" vertical="center" wrapText="1"/>
    </xf>
    <xf numFmtId="170" fontId="16" fillId="0" borderId="0" xfId="10" applyNumberFormat="1" applyFont="1" applyAlignment="1">
      <alignment horizontal="center" vertical="top"/>
    </xf>
    <xf numFmtId="170" fontId="16" fillId="0" borderId="0" xfId="10" applyNumberFormat="1" applyFont="1" applyAlignment="1">
      <alignment horizontal="center"/>
    </xf>
    <xf numFmtId="170" fontId="2" fillId="0" borderId="0" xfId="10" applyNumberFormat="1" applyAlignment="1" applyProtection="1">
      <alignment vertical="top"/>
      <protection hidden="1"/>
    </xf>
    <xf numFmtId="49" fontId="6" fillId="0" borderId="0" xfId="10" applyNumberFormat="1" applyFont="1" applyAlignment="1">
      <alignment horizontal="left" vertical="center"/>
    </xf>
    <xf numFmtId="49" fontId="2" fillId="0" borderId="0" xfId="10" applyNumberFormat="1" applyAlignment="1">
      <alignment horizontal="center" vertical="center"/>
    </xf>
    <xf numFmtId="1" fontId="2" fillId="0" borderId="0" xfId="10" applyNumberFormat="1" applyAlignment="1" applyProtection="1">
      <alignment horizontal="center" vertical="top"/>
      <protection hidden="1"/>
    </xf>
    <xf numFmtId="2" fontId="42" fillId="0" borderId="0" xfId="10" applyFont="1"/>
    <xf numFmtId="0" fontId="44" fillId="0" borderId="0" xfId="11" applyFont="1" applyAlignment="1">
      <alignment horizontal="left" vertical="center" wrapText="1"/>
    </xf>
    <xf numFmtId="49" fontId="2" fillId="0" borderId="0" xfId="10" applyNumberFormat="1" applyAlignment="1">
      <alignment vertical="center" wrapText="1"/>
    </xf>
    <xf numFmtId="2" fontId="2" fillId="0" borderId="0" xfId="10" applyAlignment="1">
      <alignment horizontal="center" vertical="center" wrapText="1"/>
    </xf>
    <xf numFmtId="170" fontId="2" fillId="0" borderId="0" xfId="10" applyNumberFormat="1" applyAlignment="1" applyProtection="1">
      <alignment vertical="center"/>
      <protection hidden="1"/>
    </xf>
    <xf numFmtId="1" fontId="2" fillId="0" borderId="0" xfId="10" applyNumberFormat="1" applyAlignment="1" applyProtection="1">
      <alignment horizontal="center" vertical="center"/>
      <protection hidden="1"/>
    </xf>
    <xf numFmtId="170" fontId="2" fillId="0" borderId="63" xfId="10" applyNumberFormat="1" applyBorder="1" applyAlignment="1" applyProtection="1">
      <alignment vertical="top"/>
      <protection hidden="1"/>
    </xf>
    <xf numFmtId="170" fontId="2" fillId="0" borderId="63" xfId="10" applyNumberFormat="1" applyBorder="1" applyAlignment="1" applyProtection="1">
      <alignment vertical="center"/>
      <protection hidden="1"/>
    </xf>
    <xf numFmtId="49" fontId="20" fillId="0" borderId="0" xfId="10" applyNumberFormat="1" applyFont="1" applyAlignment="1">
      <alignment horizontal="center"/>
    </xf>
    <xf numFmtId="49" fontId="20" fillId="0" borderId="0" xfId="10" applyNumberFormat="1" applyFont="1"/>
    <xf numFmtId="49" fontId="16" fillId="0" borderId="0" xfId="10" applyNumberFormat="1" applyFont="1" applyAlignment="1" applyProtection="1">
      <alignment horizontal="center" vertical="center" wrapText="1"/>
      <protection hidden="1"/>
    </xf>
    <xf numFmtId="171" fontId="2" fillId="0" borderId="0" xfId="10" applyNumberFormat="1" applyAlignment="1" applyProtection="1">
      <alignment horizontal="center" vertical="top"/>
      <protection hidden="1"/>
    </xf>
    <xf numFmtId="170" fontId="16" fillId="0" borderId="0" xfId="10" applyNumberFormat="1" applyFont="1" applyAlignment="1" applyProtection="1">
      <alignment horizontal="left" vertical="center" wrapText="1"/>
      <protection hidden="1"/>
    </xf>
    <xf numFmtId="170" fontId="16" fillId="0" borderId="0" xfId="10" applyNumberFormat="1" applyFont="1" applyAlignment="1">
      <alignment horizontal="left" vertical="center" wrapText="1"/>
    </xf>
    <xf numFmtId="170" fontId="16" fillId="0" borderId="0" xfId="10" applyNumberFormat="1" applyFont="1" applyAlignment="1" applyProtection="1">
      <alignment horizontal="center" vertical="top"/>
      <protection hidden="1"/>
    </xf>
    <xf numFmtId="1" fontId="20" fillId="0" borderId="0" xfId="10" applyNumberFormat="1" applyFont="1" applyAlignment="1">
      <alignment horizontal="center"/>
    </xf>
    <xf numFmtId="170" fontId="16" fillId="0" borderId="0" xfId="10" applyNumberFormat="1" applyFont="1" applyAlignment="1" applyProtection="1">
      <alignment horizontal="center"/>
      <protection hidden="1"/>
    </xf>
    <xf numFmtId="49" fontId="6" fillId="0" borderId="0" xfId="12" applyNumberFormat="1" applyFont="1" applyAlignment="1">
      <alignment horizontal="left" vertical="center"/>
    </xf>
    <xf numFmtId="2" fontId="6" fillId="0" borderId="0" xfId="10" applyFont="1" applyAlignment="1">
      <alignment vertical="center"/>
    </xf>
    <xf numFmtId="49" fontId="2" fillId="0" borderId="0" xfId="13" applyNumberFormat="1" applyAlignment="1">
      <alignment horizontal="center" vertical="center"/>
    </xf>
    <xf numFmtId="0" fontId="2" fillId="0" borderId="19" xfId="2" applyBorder="1"/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2" fillId="0" borderId="1" xfId="2" applyBorder="1"/>
    <xf numFmtId="0" fontId="9" fillId="3" borderId="1" xfId="2" applyFont="1" applyFill="1" applyBorder="1" applyAlignment="1">
      <alignment horizontal="left" vertical="center" indent="1"/>
    </xf>
    <xf numFmtId="0" fontId="2" fillId="3" borderId="0" xfId="2" applyFill="1" applyAlignment="1">
      <alignment wrapText="1"/>
    </xf>
    <xf numFmtId="49" fontId="5" fillId="3" borderId="0" xfId="2" applyNumberFormat="1" applyFont="1" applyFill="1" applyAlignment="1">
      <alignment horizontal="left" vertical="center" wrapText="1"/>
    </xf>
    <xf numFmtId="49" fontId="5" fillId="3" borderId="17" xfId="2" applyNumberFormat="1" applyFont="1" applyFill="1" applyBorder="1" applyAlignment="1">
      <alignment horizontal="left" vertical="center" wrapText="1"/>
    </xf>
    <xf numFmtId="0" fontId="2" fillId="3" borderId="17" xfId="2" applyFill="1" applyBorder="1" applyAlignment="1">
      <alignment wrapText="1"/>
    </xf>
    <xf numFmtId="0" fontId="2" fillId="3" borderId="18" xfId="2" applyFill="1" applyBorder="1" applyAlignment="1">
      <alignment wrapText="1"/>
    </xf>
    <xf numFmtId="14" fontId="4" fillId="0" borderId="0" xfId="2" applyNumberFormat="1" applyFont="1" applyAlignment="1">
      <alignment horizontal="left"/>
    </xf>
    <xf numFmtId="0" fontId="2" fillId="3" borderId="1" xfId="2" applyFill="1" applyBorder="1" applyAlignment="1">
      <alignment horizontal="left" vertical="center" indent="1"/>
    </xf>
    <xf numFmtId="49" fontId="6" fillId="3" borderId="0" xfId="2" applyNumberFormat="1" applyFont="1" applyFill="1" applyAlignment="1">
      <alignment horizontal="left" vertical="center" wrapText="1"/>
    </xf>
    <xf numFmtId="49" fontId="6" fillId="3" borderId="0" xfId="2" applyNumberFormat="1" applyFont="1" applyFill="1" applyAlignment="1">
      <alignment horizontal="left" vertical="center" wrapText="1"/>
    </xf>
    <xf numFmtId="0" fontId="2" fillId="3" borderId="0" xfId="2" applyFill="1" applyAlignment="1">
      <alignment wrapText="1"/>
    </xf>
    <xf numFmtId="0" fontId="2" fillId="3" borderId="2" xfId="2" applyFill="1" applyBorder="1" applyAlignment="1">
      <alignment wrapText="1"/>
    </xf>
    <xf numFmtId="4" fontId="2" fillId="0" borderId="1" xfId="2" applyNumberFormat="1" applyBorder="1"/>
    <xf numFmtId="0" fontId="2" fillId="3" borderId="9" xfId="2" applyFill="1" applyBorder="1" applyAlignment="1">
      <alignment horizontal="left" vertical="center" indent="1"/>
    </xf>
    <xf numFmtId="0" fontId="2" fillId="3" borderId="6" xfId="2" applyFill="1" applyBorder="1" applyAlignment="1">
      <alignment wrapText="1"/>
    </xf>
    <xf numFmtId="49" fontId="6" fillId="3" borderId="6" xfId="2" applyNumberFormat="1" applyFont="1" applyFill="1" applyBorder="1" applyAlignment="1">
      <alignment horizontal="left" vertical="center" wrapText="1"/>
    </xf>
    <xf numFmtId="49" fontId="6" fillId="3" borderId="6" xfId="2" applyNumberFormat="1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2" fillId="0" borderId="1" xfId="2" applyBorder="1" applyAlignment="1">
      <alignment horizontal="left" vertical="center" indent="1"/>
    </xf>
    <xf numFmtId="0" fontId="2" fillId="0" borderId="0" xfId="2" applyAlignment="1">
      <alignment wrapText="1"/>
    </xf>
    <xf numFmtId="0" fontId="6" fillId="0" borderId="17" xfId="2" applyFont="1" applyBorder="1" applyAlignment="1">
      <alignment horizontal="left" vertical="center" wrapText="1"/>
    </xf>
    <xf numFmtId="0" fontId="2" fillId="0" borderId="17" xfId="2" applyBorder="1" applyAlignment="1">
      <alignment vertical="center" wrapText="1"/>
    </xf>
    <xf numFmtId="0" fontId="2" fillId="0" borderId="0" xfId="2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" fillId="0" borderId="2" xfId="2" applyBorder="1"/>
    <xf numFmtId="0" fontId="6" fillId="0" borderId="1" xfId="2" applyFont="1" applyBorder="1" applyAlignment="1">
      <alignment horizontal="left" vertical="center" inden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6" fillId="0" borderId="9" xfId="2" applyFont="1" applyBorder="1" applyAlignment="1">
      <alignment horizontal="left" vertical="center" indent="1"/>
    </xf>
    <xf numFmtId="0" fontId="6" fillId="0" borderId="6" xfId="2" applyFont="1" applyBorder="1" applyAlignment="1">
      <alignment horizontal="righ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0" fontId="2" fillId="0" borderId="6" xfId="2" applyBorder="1" applyAlignment="1">
      <alignment vertical="center" wrapText="1"/>
    </xf>
    <xf numFmtId="0" fontId="2" fillId="0" borderId="6" xfId="2" applyBorder="1" applyAlignment="1">
      <alignment vertical="center"/>
    </xf>
    <xf numFmtId="0" fontId="6" fillId="0" borderId="6" xfId="2" applyFont="1" applyBorder="1" applyAlignment="1">
      <alignment vertical="center"/>
    </xf>
    <xf numFmtId="0" fontId="2" fillId="0" borderId="8" xfId="2" applyBorder="1"/>
    <xf numFmtId="0" fontId="6" fillId="0" borderId="0" xfId="2" applyFont="1" applyAlignment="1">
      <alignment horizontal="left" vertical="center" wrapText="1"/>
    </xf>
    <xf numFmtId="0" fontId="2" fillId="0" borderId="9" xfId="2" applyBorder="1" applyAlignment="1">
      <alignment horizontal="left" indent="1"/>
    </xf>
    <xf numFmtId="0" fontId="2" fillId="0" borderId="6" xfId="2" applyBorder="1" applyAlignment="1">
      <alignment vertical="center" wrapText="1"/>
    </xf>
    <xf numFmtId="0" fontId="2" fillId="0" borderId="6" xfId="2" applyBorder="1"/>
    <xf numFmtId="0" fontId="2" fillId="0" borderId="6" xfId="2" applyBorder="1" applyAlignment="1">
      <alignment horizontal="right"/>
    </xf>
    <xf numFmtId="0" fontId="6" fillId="4" borderId="17" xfId="2" applyFont="1" applyFill="1" applyBorder="1" applyAlignment="1" applyProtection="1">
      <alignment horizontal="left" vertical="center"/>
      <protection locked="0"/>
    </xf>
    <xf numFmtId="0" fontId="6" fillId="4" borderId="0" xfId="2" applyFont="1" applyFill="1" applyAlignment="1" applyProtection="1">
      <alignment horizontal="left" vertical="center"/>
      <protection locked="0"/>
    </xf>
    <xf numFmtId="0" fontId="6" fillId="4" borderId="0" xfId="2" applyFont="1" applyFill="1" applyAlignment="1" applyProtection="1">
      <alignment horizontal="left" vertical="center"/>
      <protection locked="0"/>
    </xf>
    <xf numFmtId="0" fontId="6" fillId="4" borderId="6" xfId="2" applyFont="1" applyFill="1" applyBorder="1" applyAlignment="1" applyProtection="1">
      <alignment horizontal="left" vertical="center" wrapText="1"/>
      <protection locked="0"/>
    </xf>
    <xf numFmtId="0" fontId="6" fillId="4" borderId="6" xfId="2" applyFont="1" applyFill="1" applyBorder="1" applyAlignment="1" applyProtection="1">
      <alignment horizontal="left" vertical="center"/>
      <protection locked="0"/>
    </xf>
    <xf numFmtId="0" fontId="2" fillId="4" borderId="6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right" vertical="center"/>
    </xf>
    <xf numFmtId="0" fontId="2" fillId="0" borderId="16" xfId="2" applyBorder="1" applyAlignment="1">
      <alignment horizontal="left" vertical="top" indent="1"/>
    </xf>
    <xf numFmtId="0" fontId="2" fillId="0" borderId="17" xfId="2" applyBorder="1" applyAlignment="1">
      <alignment vertical="top" wrapTex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vertical="center" wrapText="1"/>
    </xf>
    <xf numFmtId="0" fontId="6" fillId="0" borderId="17" xfId="2" applyFont="1" applyBorder="1" applyAlignment="1">
      <alignment vertical="center"/>
    </xf>
    <xf numFmtId="0" fontId="2" fillId="0" borderId="17" xfId="2" applyBorder="1" applyAlignment="1">
      <alignment horizontal="right" vertical="center"/>
    </xf>
    <xf numFmtId="0" fontId="2" fillId="0" borderId="18" xfId="2" applyBorder="1"/>
    <xf numFmtId="0" fontId="2" fillId="0" borderId="6" xfId="2" applyBorder="1" applyAlignment="1">
      <alignment horizontal="left" wrapText="1"/>
    </xf>
    <xf numFmtId="0" fontId="2" fillId="0" borderId="6" xfId="2" applyBorder="1" applyAlignment="1">
      <alignment wrapText="1"/>
    </xf>
    <xf numFmtId="1" fontId="2" fillId="0" borderId="6" xfId="2" applyNumberFormat="1" applyBorder="1" applyAlignment="1">
      <alignment horizontal="right" indent="1"/>
    </xf>
    <xf numFmtId="0" fontId="2" fillId="0" borderId="6" xfId="2" applyBorder="1" applyAlignment="1">
      <alignment horizontal="right" indent="1"/>
    </xf>
    <xf numFmtId="0" fontId="2" fillId="0" borderId="8" xfId="2" applyBorder="1" applyAlignment="1">
      <alignment horizontal="right" indent="1"/>
    </xf>
    <xf numFmtId="49" fontId="2" fillId="0" borderId="1" xfId="2" applyNumberFormat="1" applyBorder="1"/>
    <xf numFmtId="0" fontId="2" fillId="0" borderId="14" xfId="2" applyBorder="1" applyAlignment="1">
      <alignment horizontal="left" vertical="center" indent="1"/>
    </xf>
    <xf numFmtId="0" fontId="2" fillId="0" borderId="30" xfId="2" applyBorder="1" applyAlignment="1">
      <alignment horizontal="left" vertical="center" wrapText="1"/>
    </xf>
    <xf numFmtId="0" fontId="2" fillId="0" borderId="30" xfId="2" applyBorder="1" applyAlignment="1">
      <alignment wrapText="1"/>
    </xf>
    <xf numFmtId="4" fontId="13" fillId="0" borderId="29" xfId="2" applyNumberFormat="1" applyFont="1" applyBorder="1" applyAlignment="1">
      <alignment horizontal="right" vertical="center" indent="1"/>
    </xf>
    <xf numFmtId="4" fontId="13" fillId="0" borderId="31" xfId="2" applyNumberFormat="1" applyFont="1" applyBorder="1" applyAlignment="1">
      <alignment horizontal="right" vertical="center" indent="1"/>
    </xf>
    <xf numFmtId="4" fontId="13" fillId="0" borderId="15" xfId="2" applyNumberFormat="1" applyFont="1" applyBorder="1" applyAlignment="1">
      <alignment horizontal="right" vertical="center" indent="1"/>
    </xf>
    <xf numFmtId="0" fontId="6" fillId="0" borderId="14" xfId="2" applyFont="1" applyBorder="1" applyAlignment="1">
      <alignment horizontal="left" vertical="center" indent="1"/>
    </xf>
    <xf numFmtId="0" fontId="6" fillId="0" borderId="30" xfId="2" applyFont="1" applyBorder="1" applyAlignment="1">
      <alignment horizontal="left" vertical="center" wrapText="1"/>
    </xf>
    <xf numFmtId="0" fontId="6" fillId="0" borderId="30" xfId="2" applyFont="1" applyBorder="1" applyAlignment="1">
      <alignment wrapText="1"/>
    </xf>
    <xf numFmtId="4" fontId="11" fillId="0" borderId="29" xfId="2" applyNumberFormat="1" applyFont="1" applyBorder="1" applyAlignment="1">
      <alignment horizontal="right" vertical="center" indent="1"/>
    </xf>
    <xf numFmtId="4" fontId="11" fillId="0" borderId="31" xfId="2" applyNumberFormat="1" applyFont="1" applyBorder="1" applyAlignment="1">
      <alignment horizontal="right" vertical="center" indent="1"/>
    </xf>
    <xf numFmtId="4" fontId="11" fillId="0" borderId="15" xfId="2" applyNumberFormat="1" applyFont="1" applyBorder="1" applyAlignment="1">
      <alignment horizontal="right" vertical="center" indent="1"/>
    </xf>
    <xf numFmtId="0" fontId="2" fillId="0" borderId="14" xfId="2" applyBorder="1" applyAlignment="1">
      <alignment horizontal="left" indent="1"/>
    </xf>
    <xf numFmtId="1" fontId="6" fillId="0" borderId="30" xfId="2" applyNumberFormat="1" applyFont="1" applyBorder="1" applyAlignment="1">
      <alignment horizontal="right" vertical="center" wrapText="1"/>
    </xf>
    <xf numFmtId="0" fontId="2" fillId="0" borderId="30" xfId="2" applyBorder="1" applyAlignment="1">
      <alignment horizontal="left" vertical="center" indent="1"/>
    </xf>
    <xf numFmtId="0" fontId="6" fillId="0" borderId="30" xfId="2" applyFont="1" applyBorder="1" applyAlignment="1">
      <alignment vertical="center"/>
    </xf>
    <xf numFmtId="49" fontId="2" fillId="0" borderId="15" xfId="2" applyNumberFormat="1" applyBorder="1" applyAlignment="1">
      <alignment horizontal="left" vertical="center"/>
    </xf>
    <xf numFmtId="1" fontId="6" fillId="0" borderId="29" xfId="2" applyNumberFormat="1" applyFont="1" applyBorder="1" applyAlignment="1">
      <alignment horizontal="right" vertical="center" wrapText="1"/>
    </xf>
    <xf numFmtId="4" fontId="11" fillId="0" borderId="29" xfId="2" applyNumberFormat="1" applyFont="1" applyBorder="1" applyAlignment="1">
      <alignment vertical="center"/>
    </xf>
    <xf numFmtId="4" fontId="11" fillId="0" borderId="30" xfId="2" applyNumberFormat="1" applyFont="1" applyBorder="1" applyAlignment="1">
      <alignment vertical="center"/>
    </xf>
    <xf numFmtId="4" fontId="11" fillId="0" borderId="29" xfId="2" applyNumberFormat="1" applyFont="1" applyBorder="1" applyAlignment="1">
      <alignment horizontal="right" vertical="center"/>
    </xf>
    <xf numFmtId="4" fontId="11" fillId="0" borderId="30" xfId="2" applyNumberFormat="1" applyFont="1" applyBorder="1" applyAlignment="1">
      <alignment horizontal="right" vertical="center"/>
    </xf>
    <xf numFmtId="0" fontId="2" fillId="0" borderId="9" xfId="2" applyBorder="1" applyAlignment="1">
      <alignment horizontal="left" vertical="center" indent="1"/>
    </xf>
    <xf numFmtId="0" fontId="2" fillId="0" borderId="6" xfId="2" applyBorder="1" applyAlignment="1">
      <alignment horizontal="left" vertical="center" wrapText="1"/>
    </xf>
    <xf numFmtId="1" fontId="6" fillId="0" borderId="10" xfId="2" applyNumberFormat="1" applyFont="1" applyBorder="1" applyAlignment="1">
      <alignment horizontal="right" vertical="center" wrapText="1"/>
    </xf>
    <xf numFmtId="0" fontId="2" fillId="0" borderId="6" xfId="2" applyBorder="1" applyAlignment="1">
      <alignment horizontal="left" vertical="center" indent="1"/>
    </xf>
    <xf numFmtId="4" fontId="11" fillId="0" borderId="10" xfId="2" applyNumberFormat="1" applyFont="1" applyBorder="1" applyAlignment="1">
      <alignment horizontal="right" vertical="center"/>
    </xf>
    <xf numFmtId="4" fontId="11" fillId="0" borderId="6" xfId="2" applyNumberFormat="1" applyFont="1" applyBorder="1" applyAlignment="1">
      <alignment horizontal="right" vertical="center"/>
    </xf>
    <xf numFmtId="0" fontId="2" fillId="0" borderId="0" xfId="2" applyAlignment="1">
      <alignment horizontal="left" vertical="center" wrapText="1"/>
    </xf>
    <xf numFmtId="1" fontId="2" fillId="0" borderId="0" xfId="2" applyNumberFormat="1" applyAlignment="1">
      <alignment horizontal="left" vertical="center" wrapText="1"/>
    </xf>
    <xf numFmtId="4" fontId="2" fillId="0" borderId="0" xfId="2" applyNumberFormat="1" applyAlignment="1">
      <alignment horizontal="left" vertical="center"/>
    </xf>
    <xf numFmtId="4" fontId="11" fillId="0" borderId="17" xfId="2" applyNumberFormat="1" applyFont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 indent="1"/>
    </xf>
    <xf numFmtId="0" fontId="6" fillId="3" borderId="7" xfId="2" applyFont="1" applyFill="1" applyBorder="1" applyAlignment="1">
      <alignment horizontal="left" vertical="center" wrapText="1"/>
    </xf>
    <xf numFmtId="0" fontId="2" fillId="3" borderId="7" xfId="2" applyFill="1" applyBorder="1" applyAlignment="1">
      <alignment horizontal="left" vertical="center" wrapText="1"/>
    </xf>
    <xf numFmtId="4" fontId="5" fillId="3" borderId="7" xfId="2" applyNumberFormat="1" applyFont="1" applyFill="1" applyBorder="1" applyAlignment="1">
      <alignment horizontal="left" vertical="center"/>
    </xf>
    <xf numFmtId="4" fontId="12" fillId="3" borderId="7" xfId="2" applyNumberFormat="1" applyFont="1" applyFill="1" applyBorder="1" applyAlignment="1">
      <alignment horizontal="right" vertical="center"/>
    </xf>
    <xf numFmtId="2" fontId="12" fillId="3" borderId="7" xfId="2" applyNumberFormat="1" applyFont="1" applyFill="1" applyBorder="1" applyAlignment="1">
      <alignment horizontal="right" vertical="center"/>
    </xf>
    <xf numFmtId="49" fontId="2" fillId="3" borderId="13" xfId="2" applyNumberFormat="1" applyFill="1" applyBorder="1" applyAlignment="1">
      <alignment horizontal="left" vertical="center"/>
    </xf>
    <xf numFmtId="0" fontId="2" fillId="3" borderId="7" xfId="2" applyFill="1" applyBorder="1" applyAlignment="1">
      <alignment wrapText="1"/>
    </xf>
    <xf numFmtId="0" fontId="2" fillId="3" borderId="7" xfId="2" applyFill="1" applyBorder="1"/>
    <xf numFmtId="49" fontId="6" fillId="3" borderId="13" xfId="2" applyNumberFormat="1" applyFont="1" applyFill="1" applyBorder="1" applyAlignment="1">
      <alignment horizontal="left" vertical="center"/>
    </xf>
    <xf numFmtId="0" fontId="2" fillId="0" borderId="2" xfId="2" applyBorder="1" applyAlignment="1">
      <alignment horizontal="right"/>
    </xf>
    <xf numFmtId="0" fontId="2" fillId="0" borderId="1" xfId="2" applyBorder="1" applyAlignment="1">
      <alignment horizontal="right"/>
    </xf>
    <xf numFmtId="0" fontId="2" fillId="0" borderId="0" xfId="2" applyAlignment="1">
      <alignment horizontal="center" vertical="center" wrapText="1"/>
    </xf>
    <xf numFmtId="0" fontId="6" fillId="0" borderId="6" xfId="2" applyFont="1" applyBorder="1" applyAlignment="1">
      <alignment vertical="top" wrapText="1"/>
    </xf>
    <xf numFmtId="0" fontId="2" fillId="0" borderId="0" xfId="2" applyAlignment="1">
      <alignment horizontal="center" vertical="center"/>
    </xf>
    <xf numFmtId="0" fontId="6" fillId="0" borderId="6" xfId="2" applyFont="1" applyBorder="1" applyAlignment="1">
      <alignment vertical="top"/>
    </xf>
    <xf numFmtId="14" fontId="6" fillId="0" borderId="6" xfId="2" applyNumberFormat="1" applyFont="1" applyBorder="1" applyAlignment="1">
      <alignment horizontal="center" vertical="top"/>
    </xf>
    <xf numFmtId="0" fontId="6" fillId="0" borderId="1" xfId="2" applyFont="1" applyBorder="1"/>
    <xf numFmtId="0" fontId="6" fillId="0" borderId="0" xfId="2" applyFont="1" applyAlignment="1">
      <alignment wrapText="1"/>
    </xf>
    <xf numFmtId="0" fontId="6" fillId="0" borderId="6" xfId="2" applyFont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6" fillId="0" borderId="0" xfId="2" applyFont="1"/>
    <xf numFmtId="0" fontId="6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6" fillId="0" borderId="2" xfId="2" applyFont="1" applyBorder="1" applyAlignment="1">
      <alignment horizontal="right"/>
    </xf>
    <xf numFmtId="0" fontId="2" fillId="0" borderId="17" xfId="2" applyBorder="1" applyAlignment="1">
      <alignment horizontal="center" wrapText="1"/>
    </xf>
    <xf numFmtId="0" fontId="2" fillId="0" borderId="3" xfId="2" applyBorder="1"/>
    <xf numFmtId="0" fontId="2" fillId="0" borderId="4" xfId="2" applyBorder="1" applyAlignment="1">
      <alignment wrapText="1"/>
    </xf>
    <xf numFmtId="0" fontId="2" fillId="0" borderId="4" xfId="2" applyBorder="1"/>
    <xf numFmtId="0" fontId="2" fillId="0" borderId="5" xfId="2" applyBorder="1" applyAlignment="1">
      <alignment horizontal="right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4" fontId="2" fillId="0" borderId="25" xfId="2" applyNumberFormat="1" applyBorder="1"/>
    <xf numFmtId="4" fontId="4" fillId="5" borderId="29" xfId="2" applyNumberFormat="1" applyFont="1" applyFill="1" applyBorder="1" applyAlignment="1">
      <alignment vertical="center"/>
    </xf>
    <xf numFmtId="4" fontId="4" fillId="5" borderId="30" xfId="2" applyNumberFormat="1" applyFont="1" applyFill="1" applyBorder="1" applyAlignment="1">
      <alignment vertical="center" wrapText="1"/>
    </xf>
    <xf numFmtId="4" fontId="10" fillId="5" borderId="32" xfId="2" applyNumberFormat="1" applyFont="1" applyFill="1" applyBorder="1" applyAlignment="1">
      <alignment horizontal="center" vertical="center" wrapText="1" shrinkToFit="1"/>
    </xf>
    <xf numFmtId="4" fontId="4" fillId="5" borderId="32" xfId="2" applyNumberFormat="1" applyFont="1" applyFill="1" applyBorder="1" applyAlignment="1">
      <alignment horizontal="center" vertical="center" wrapText="1" shrinkToFit="1"/>
    </xf>
    <xf numFmtId="3" fontId="4" fillId="5" borderId="32" xfId="2" applyNumberFormat="1" applyFont="1" applyFill="1" applyBorder="1" applyAlignment="1">
      <alignment horizontal="center" vertical="center" wrapText="1"/>
    </xf>
    <xf numFmtId="4" fontId="2" fillId="0" borderId="29" xfId="2" applyNumberFormat="1" applyBorder="1" applyAlignment="1">
      <alignment vertical="center"/>
    </xf>
    <xf numFmtId="4" fontId="2" fillId="0" borderId="30" xfId="2" applyNumberFormat="1" applyBorder="1" applyAlignment="1">
      <alignment vertical="center" wrapText="1"/>
    </xf>
    <xf numFmtId="4" fontId="4" fillId="0" borderId="32" xfId="2" applyNumberFormat="1" applyFont="1" applyBorder="1" applyAlignment="1">
      <alignment horizontal="right" vertical="center" wrapText="1" shrinkToFit="1"/>
    </xf>
    <xf numFmtId="4" fontId="4" fillId="0" borderId="32" xfId="2" applyNumberFormat="1" applyFont="1" applyBorder="1" applyAlignment="1">
      <alignment horizontal="right" vertical="center" shrinkToFit="1"/>
    </xf>
    <xf numFmtId="4" fontId="2" fillId="0" borderId="32" xfId="2" applyNumberFormat="1" applyBorder="1" applyAlignment="1">
      <alignment vertical="center" shrinkToFit="1"/>
    </xf>
    <xf numFmtId="3" fontId="2" fillId="0" borderId="32" xfId="2" applyNumberFormat="1" applyBorder="1" applyAlignment="1">
      <alignment vertical="center"/>
    </xf>
    <xf numFmtId="4" fontId="6" fillId="0" borderId="29" xfId="2" applyNumberFormat="1" applyFont="1" applyBorder="1" applyAlignment="1">
      <alignment vertical="center"/>
    </xf>
    <xf numFmtId="4" fontId="6" fillId="0" borderId="30" xfId="2" applyNumberFormat="1" applyFont="1" applyBorder="1" applyAlignment="1">
      <alignment vertical="center" wrapText="1"/>
    </xf>
    <xf numFmtId="4" fontId="6" fillId="0" borderId="32" xfId="2" applyNumberFormat="1" applyFont="1" applyBorder="1" applyAlignment="1">
      <alignment vertical="center" wrapText="1" shrinkToFit="1"/>
    </xf>
    <xf numFmtId="4" fontId="6" fillId="0" borderId="32" xfId="2" applyNumberFormat="1" applyFont="1" applyBorder="1" applyAlignment="1">
      <alignment vertical="center" shrinkToFit="1"/>
    </xf>
    <xf numFmtId="3" fontId="6" fillId="0" borderId="32" xfId="2" applyNumberFormat="1" applyFont="1" applyBorder="1" applyAlignment="1">
      <alignment vertical="center"/>
    </xf>
    <xf numFmtId="4" fontId="2" fillId="0" borderId="29" xfId="2" applyNumberFormat="1" applyBorder="1" applyAlignment="1">
      <alignment horizontal="left" vertical="center"/>
    </xf>
    <xf numFmtId="4" fontId="2" fillId="0" borderId="32" xfId="2" applyNumberFormat="1" applyBorder="1" applyAlignment="1">
      <alignment vertical="center" wrapText="1" shrinkToFit="1"/>
    </xf>
    <xf numFmtId="4" fontId="2" fillId="3" borderId="29" xfId="2" applyNumberFormat="1" applyFill="1" applyBorder="1" applyAlignment="1">
      <alignment vertical="center"/>
    </xf>
    <xf numFmtId="4" fontId="2" fillId="3" borderId="30" xfId="2" applyNumberFormat="1" applyFill="1" applyBorder="1" applyAlignment="1">
      <alignment vertical="center"/>
    </xf>
    <xf numFmtId="4" fontId="2" fillId="3" borderId="31" xfId="2" applyNumberFormat="1" applyFill="1" applyBorder="1" applyAlignment="1">
      <alignment vertical="center"/>
    </xf>
    <xf numFmtId="4" fontId="2" fillId="3" borderId="32" xfId="2" applyNumberFormat="1" applyFill="1" applyBorder="1" applyAlignment="1">
      <alignment vertical="center" wrapText="1" shrinkToFit="1"/>
    </xf>
    <xf numFmtId="4" fontId="2" fillId="3" borderId="32" xfId="2" applyNumberFormat="1" applyFill="1" applyBorder="1" applyAlignment="1">
      <alignment vertical="center" shrinkToFit="1"/>
    </xf>
    <xf numFmtId="3" fontId="2" fillId="3" borderId="32" xfId="2" applyNumberFormat="1" applyFill="1" applyBorder="1" applyAlignment="1">
      <alignment vertical="center"/>
    </xf>
    <xf numFmtId="0" fontId="5" fillId="0" borderId="0" xfId="2" applyFont="1"/>
    <xf numFmtId="0" fontId="15" fillId="0" borderId="25" xfId="2" applyFont="1" applyBorder="1" applyAlignment="1">
      <alignment horizontal="center" vertical="center" wrapText="1"/>
    </xf>
    <xf numFmtId="0" fontId="15" fillId="5" borderId="29" xfId="2" applyFont="1" applyFill="1" applyBorder="1" applyAlignment="1">
      <alignment horizontal="center" vertical="center" wrapText="1"/>
    </xf>
    <xf numFmtId="0" fontId="15" fillId="5" borderId="30" xfId="2" applyFont="1" applyFill="1" applyBorder="1" applyAlignment="1">
      <alignment horizontal="center" vertical="center" wrapText="1"/>
    </xf>
    <xf numFmtId="0" fontId="15" fillId="5" borderId="32" xfId="2" applyFont="1" applyFill="1" applyBorder="1" applyAlignment="1">
      <alignment horizontal="center" vertical="center" wrapText="1"/>
    </xf>
    <xf numFmtId="0" fontId="4" fillId="0" borderId="25" xfId="2" applyFont="1" applyBorder="1" applyAlignment="1">
      <alignment vertical="center"/>
    </xf>
    <xf numFmtId="49" fontId="4" fillId="0" borderId="29" xfId="2" applyNumberFormat="1" applyFont="1" applyBorder="1" applyAlignment="1">
      <alignment vertical="center"/>
    </xf>
    <xf numFmtId="49" fontId="4" fillId="0" borderId="29" xfId="2" applyNumberFormat="1" applyFont="1" applyBorder="1" applyAlignment="1">
      <alignment vertical="center" wrapText="1"/>
    </xf>
    <xf numFmtId="49" fontId="4" fillId="0" borderId="30" xfId="2" applyNumberFormat="1" applyFont="1" applyBorder="1" applyAlignment="1">
      <alignment vertical="center" wrapText="1"/>
    </xf>
    <xf numFmtId="4" fontId="4" fillId="0" borderId="32" xfId="2" applyNumberFormat="1" applyFont="1" applyBorder="1" applyAlignment="1">
      <alignment horizontal="center" vertical="center"/>
    </xf>
    <xf numFmtId="4" fontId="4" fillId="0" borderId="32" xfId="2" applyNumberFormat="1" applyFont="1" applyBorder="1" applyAlignment="1">
      <alignment vertical="center"/>
    </xf>
    <xf numFmtId="164" fontId="4" fillId="0" borderId="32" xfId="2" applyNumberFormat="1" applyFont="1" applyBorder="1" applyAlignment="1">
      <alignment vertical="center"/>
    </xf>
    <xf numFmtId="0" fontId="4" fillId="0" borderId="25" xfId="2" applyFont="1" applyBorder="1"/>
    <xf numFmtId="0" fontId="4" fillId="3" borderId="29" xfId="2" applyFont="1" applyFill="1" applyBorder="1" applyAlignment="1">
      <alignment vertical="center"/>
    </xf>
    <xf numFmtId="0" fontId="4" fillId="3" borderId="29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4" fontId="4" fillId="3" borderId="32" xfId="2" applyNumberFormat="1" applyFont="1" applyFill="1" applyBorder="1" applyAlignment="1">
      <alignment horizontal="center" vertical="center"/>
    </xf>
    <xf numFmtId="4" fontId="4" fillId="3" borderId="32" xfId="2" applyNumberFormat="1" applyFont="1" applyFill="1" applyBorder="1" applyAlignment="1">
      <alignment vertical="center"/>
    </xf>
    <xf numFmtId="164" fontId="4" fillId="3" borderId="32" xfId="2" applyNumberFormat="1" applyFont="1" applyFill="1" applyBorder="1" applyAlignment="1">
      <alignment vertical="center"/>
    </xf>
    <xf numFmtId="4" fontId="2" fillId="0" borderId="0" xfId="2" applyNumberFormat="1"/>
    <xf numFmtId="164" fontId="2" fillId="0" borderId="0" xfId="2" applyNumberFormat="1"/>
    <xf numFmtId="165" fontId="6" fillId="3" borderId="0" xfId="2" applyNumberFormat="1" applyFont="1" applyFill="1" applyAlignment="1">
      <alignment vertical="top" shrinkToFit="1"/>
    </xf>
    <xf numFmtId="4" fontId="16" fillId="4" borderId="0" xfId="2" applyNumberFormat="1" applyFont="1" applyFill="1" applyAlignment="1" applyProtection="1">
      <alignment vertical="top" shrinkToFit="1"/>
      <protection locked="0"/>
    </xf>
    <xf numFmtId="0" fontId="2" fillId="0" borderId="0" xfId="2" applyAlignment="1">
      <alignment vertical="top"/>
    </xf>
    <xf numFmtId="0" fontId="2" fillId="0" borderId="0" xfId="2" applyAlignment="1">
      <alignment horizontal="left" vertical="top" wrapText="1"/>
    </xf>
    <xf numFmtId="0" fontId="2" fillId="4" borderId="28" xfId="2" applyFill="1" applyBorder="1" applyAlignment="1" applyProtection="1">
      <alignment vertical="top" wrapText="1"/>
      <protection locked="0"/>
    </xf>
    <xf numFmtId="0" fontId="2" fillId="4" borderId="17" xfId="2" applyFill="1" applyBorder="1" applyAlignment="1" applyProtection="1">
      <alignment vertical="top" wrapText="1"/>
      <protection locked="0"/>
    </xf>
    <xf numFmtId="0" fontId="2" fillId="4" borderId="17" xfId="2" applyFill="1" applyBorder="1" applyAlignment="1" applyProtection="1">
      <alignment horizontal="left" vertical="top" wrapText="1"/>
      <protection locked="0"/>
    </xf>
    <xf numFmtId="0" fontId="2" fillId="4" borderId="33" xfId="2" applyFill="1" applyBorder="1" applyAlignment="1" applyProtection="1">
      <alignment vertical="top" wrapText="1"/>
      <protection locked="0"/>
    </xf>
    <xf numFmtId="0" fontId="2" fillId="4" borderId="25" xfId="2" applyFill="1" applyBorder="1" applyAlignment="1" applyProtection="1">
      <alignment vertical="top" wrapText="1"/>
      <protection locked="0"/>
    </xf>
    <xf numFmtId="0" fontId="2" fillId="4" borderId="0" xfId="2" applyFill="1" applyAlignment="1" applyProtection="1">
      <alignment vertical="top" wrapText="1"/>
      <protection locked="0"/>
    </xf>
    <xf numFmtId="0" fontId="2" fillId="4" borderId="0" xfId="2" applyFill="1" applyAlignment="1" applyProtection="1">
      <alignment horizontal="left" vertical="top" wrapText="1"/>
      <protection locked="0"/>
    </xf>
    <xf numFmtId="0" fontId="2" fillId="4" borderId="26" xfId="2" applyFill="1" applyBorder="1" applyAlignment="1" applyProtection="1">
      <alignment vertical="top" wrapText="1"/>
      <protection locked="0"/>
    </xf>
    <xf numFmtId="0" fontId="2" fillId="4" borderId="10" xfId="2" applyFill="1" applyBorder="1" applyAlignment="1" applyProtection="1">
      <alignment vertical="top" wrapText="1"/>
      <protection locked="0"/>
    </xf>
    <xf numFmtId="0" fontId="2" fillId="4" borderId="6" xfId="2" applyFill="1" applyBorder="1" applyAlignment="1" applyProtection="1">
      <alignment vertical="top" wrapText="1"/>
      <protection locked="0"/>
    </xf>
    <xf numFmtId="0" fontId="2" fillId="4" borderId="6" xfId="2" applyFill="1" applyBorder="1" applyAlignment="1" applyProtection="1">
      <alignment horizontal="left" vertical="top" wrapText="1"/>
      <protection locked="0"/>
    </xf>
    <xf numFmtId="0" fontId="2" fillId="4" borderId="27" xfId="2" applyFill="1" applyBorder="1" applyAlignment="1" applyProtection="1">
      <alignment vertical="top" wrapText="1"/>
      <protection locked="0"/>
    </xf>
  </cellXfs>
  <cellStyles count="14">
    <cellStyle name="Normální" xfId="0" builtinId="0"/>
    <cellStyle name="normální 10" xfId="6" xr:uid="{AEB59DD0-C59F-475C-B566-CA05978F735A}"/>
    <cellStyle name="normální 12" xfId="7" xr:uid="{34011818-8F1B-4CD3-BA1D-2CDF65D28690}"/>
    <cellStyle name="normální 14" xfId="8" xr:uid="{0C5435B7-A61F-48E7-9825-A5B285E5FCB8}"/>
    <cellStyle name="normální 17" xfId="9" xr:uid="{07CC2023-3809-43A7-8D1C-4EE3DD8BFE34}"/>
    <cellStyle name="normální 2" xfId="1" xr:uid="{00000000-0005-0000-0000-000001000000}"/>
    <cellStyle name="Normální 3" xfId="2" xr:uid="{88FFAC2E-0175-45F5-BEEB-275C656753FD}"/>
    <cellStyle name="Normální 4" xfId="3" xr:uid="{A04CC122-16B5-4793-A6A7-9359635655AB}"/>
    <cellStyle name="Normální 5" xfId="10" xr:uid="{BF34E194-89D7-496B-A31F-5E87ED6453DD}"/>
    <cellStyle name="Normální 64" xfId="12" xr:uid="{6079E6CB-87DA-4A2E-A16E-9E41D8CFE018}"/>
    <cellStyle name="Normální 66" xfId="13" xr:uid="{A55C2E43-AF20-4267-8919-9F71EBA39142}"/>
    <cellStyle name="normální 9" xfId="5" xr:uid="{507F295C-C269-4D3C-9721-4E0133B4962B}"/>
    <cellStyle name="normální_POL.XLS" xfId="4" xr:uid="{EA0DBDF1-37B3-4B86-B0D2-A9C935BAC6A8}"/>
    <cellStyle name="normální_Rozpočet-VZT" xfId="11" xr:uid="{CE458525-38E7-47F9-9281-F17C4D4524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sam\Documents\AAS\ROZ\imrich\2024-026%20Lidick&#225;%202.NP\ZTI%20-%20rozp..xlsx" TargetMode="External"/><Relationship Id="rId1" Type="http://schemas.openxmlformats.org/officeDocument/2006/relationships/externalLinkPath" Target="ZTI%20-%20rozp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yplasil/AZ_Kl/Texty/Projekt/Rozpo&#269;et_Tilhonova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1.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205926.92999999996</v>
          </cell>
        </row>
        <row r="26">
          <cell r="G26">
            <v>43244.655299999991</v>
          </cell>
        </row>
        <row r="29">
          <cell r="G29">
            <v>249171.58529999995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Instal"/>
      <sheetName val="Kabely"/>
      <sheetName val="Svítidla"/>
      <sheetName val="R-sum"/>
      <sheetName val="RH"/>
      <sheetName val="R_1"/>
      <sheetName val="R_2"/>
      <sheetName val="R_3"/>
      <sheetName val="R_3-1+Rpv"/>
      <sheetName val="zemní + hr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6" t="s">
        <v>40</v>
      </c>
    </row>
    <row r="2" spans="1:7" ht="57.75" customHeight="1">
      <c r="A2" s="9" t="s">
        <v>41</v>
      </c>
      <c r="B2" s="9"/>
      <c r="C2" s="9"/>
      <c r="D2" s="9"/>
      <c r="E2" s="9"/>
      <c r="F2" s="9"/>
      <c r="G2" s="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10" t="s">
        <v>7</v>
      </c>
      <c r="B1" s="10"/>
      <c r="C1" s="11"/>
      <c r="D1" s="10"/>
      <c r="E1" s="10"/>
      <c r="F1" s="10"/>
      <c r="G1" s="10"/>
    </row>
    <row r="2" spans="1:7" ht="24.95" customHeight="1">
      <c r="A2" s="8" t="s">
        <v>8</v>
      </c>
      <c r="B2" s="7"/>
      <c r="C2" s="12"/>
      <c r="D2" s="12"/>
      <c r="E2" s="12"/>
      <c r="F2" s="12"/>
      <c r="G2" s="13"/>
    </row>
    <row r="3" spans="1:7" ht="24.95" customHeight="1">
      <c r="A3" s="8" t="s">
        <v>9</v>
      </c>
      <c r="B3" s="7"/>
      <c r="C3" s="12"/>
      <c r="D3" s="12"/>
      <c r="E3" s="12"/>
      <c r="F3" s="12"/>
      <c r="G3" s="13"/>
    </row>
    <row r="4" spans="1:7" ht="24.95" customHeight="1">
      <c r="A4" s="8" t="s">
        <v>10</v>
      </c>
      <c r="B4" s="7"/>
      <c r="C4" s="12"/>
      <c r="D4" s="12"/>
      <c r="E4" s="12"/>
      <c r="F4" s="12"/>
      <c r="G4" s="13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AFCD-D7BF-4300-AB72-FDBFEDADBBA8}">
  <sheetPr>
    <tabColor rgb="FF66FF66"/>
  </sheetPr>
  <dimension ref="A1:O77"/>
  <sheetViews>
    <sheetView showGridLines="0" tabSelected="1" topLeftCell="B1" zoomScaleNormal="100" zoomScaleSheetLayoutView="75" workbookViewId="0">
      <selection activeCell="M14" sqref="M14"/>
    </sheetView>
  </sheetViews>
  <sheetFormatPr defaultColWidth="9" defaultRowHeight="12.75"/>
  <cols>
    <col min="1" max="1" width="8.42578125" style="15" hidden="1" customWidth="1"/>
    <col min="2" max="2" width="13.42578125" style="15" customWidth="1"/>
    <col min="3" max="3" width="7.42578125" style="331" customWidth="1"/>
    <col min="4" max="4" width="13" style="331" customWidth="1"/>
    <col min="5" max="5" width="9.7109375" style="331" customWidth="1"/>
    <col min="6" max="6" width="11.7109375" style="15" customWidth="1"/>
    <col min="7" max="9" width="13" style="15" customWidth="1"/>
    <col min="10" max="10" width="5.5703125" style="15" customWidth="1"/>
    <col min="11" max="11" width="4.28515625" style="15" customWidth="1"/>
    <col min="12" max="15" width="10.7109375" style="15" customWidth="1"/>
    <col min="16" max="16384" width="9" style="15"/>
  </cols>
  <sheetData>
    <row r="1" spans="1:15" ht="33.75" customHeight="1">
      <c r="A1" s="306" t="s">
        <v>38</v>
      </c>
      <c r="B1" s="307" t="s">
        <v>4</v>
      </c>
      <c r="C1" s="308"/>
      <c r="D1" s="308"/>
      <c r="E1" s="308"/>
      <c r="F1" s="308"/>
      <c r="G1" s="308"/>
      <c r="H1" s="308"/>
      <c r="I1" s="308"/>
      <c r="J1" s="309"/>
    </row>
    <row r="2" spans="1:15" ht="36" customHeight="1">
      <c r="A2" s="310"/>
      <c r="B2" s="311" t="s">
        <v>24</v>
      </c>
      <c r="C2" s="312"/>
      <c r="D2" s="313"/>
      <c r="E2" s="314" t="s">
        <v>44</v>
      </c>
      <c r="F2" s="315"/>
      <c r="G2" s="315"/>
      <c r="H2" s="315"/>
      <c r="I2" s="315"/>
      <c r="J2" s="316"/>
      <c r="O2" s="317"/>
    </row>
    <row r="3" spans="1:15" ht="27" customHeight="1">
      <c r="A3" s="310"/>
      <c r="B3" s="318" t="s">
        <v>47</v>
      </c>
      <c r="C3" s="312"/>
      <c r="D3" s="319" t="s">
        <v>45</v>
      </c>
      <c r="E3" s="320" t="s">
        <v>46</v>
      </c>
      <c r="F3" s="321"/>
      <c r="G3" s="321"/>
      <c r="H3" s="321"/>
      <c r="I3" s="321"/>
      <c r="J3" s="322"/>
    </row>
    <row r="4" spans="1:15" ht="23.25" customHeight="1">
      <c r="A4" s="323">
        <v>2914</v>
      </c>
      <c r="B4" s="324" t="s">
        <v>48</v>
      </c>
      <c r="C4" s="325"/>
      <c r="D4" s="326"/>
      <c r="E4" s="327" t="s">
        <v>44</v>
      </c>
      <c r="F4" s="328"/>
      <c r="G4" s="328"/>
      <c r="H4" s="328"/>
      <c r="I4" s="328"/>
      <c r="J4" s="329"/>
    </row>
    <row r="5" spans="1:15" ht="24" customHeight="1">
      <c r="A5" s="310"/>
      <c r="B5" s="330" t="s">
        <v>23</v>
      </c>
      <c r="D5" s="332"/>
      <c r="E5" s="333"/>
      <c r="F5" s="333"/>
      <c r="G5" s="333"/>
      <c r="H5" s="334" t="s">
        <v>42</v>
      </c>
      <c r="I5" s="335"/>
      <c r="J5" s="336"/>
    </row>
    <row r="6" spans="1:15" ht="15.75" customHeight="1">
      <c r="A6" s="310"/>
      <c r="B6" s="337"/>
      <c r="C6" s="338"/>
      <c r="D6" s="339"/>
      <c r="E6" s="340"/>
      <c r="F6" s="340"/>
      <c r="G6" s="340"/>
      <c r="H6" s="334" t="s">
        <v>36</v>
      </c>
      <c r="I6" s="335"/>
      <c r="J6" s="336"/>
    </row>
    <row r="7" spans="1:15" ht="15.75" customHeight="1">
      <c r="A7" s="310"/>
      <c r="B7" s="341"/>
      <c r="C7" s="342"/>
      <c r="D7" s="343"/>
      <c r="E7" s="344"/>
      <c r="F7" s="345"/>
      <c r="G7" s="345"/>
      <c r="H7" s="346"/>
      <c r="I7" s="347"/>
      <c r="J7" s="348"/>
    </row>
    <row r="8" spans="1:15" ht="24" hidden="1" customHeight="1">
      <c r="A8" s="310"/>
      <c r="B8" s="330" t="s">
        <v>21</v>
      </c>
      <c r="D8" s="349"/>
      <c r="H8" s="334" t="s">
        <v>42</v>
      </c>
      <c r="I8" s="335"/>
      <c r="J8" s="336"/>
    </row>
    <row r="9" spans="1:15" ht="15.75" hidden="1" customHeight="1">
      <c r="A9" s="310"/>
      <c r="B9" s="310"/>
      <c r="D9" s="349"/>
      <c r="H9" s="334" t="s">
        <v>36</v>
      </c>
      <c r="I9" s="335"/>
      <c r="J9" s="336"/>
    </row>
    <row r="10" spans="1:15" ht="15.75" hidden="1" customHeight="1">
      <c r="A10" s="310"/>
      <c r="B10" s="350"/>
      <c r="C10" s="342"/>
      <c r="D10" s="343"/>
      <c r="E10" s="351"/>
      <c r="F10" s="346"/>
      <c r="G10" s="352"/>
      <c r="H10" s="352"/>
      <c r="I10" s="353"/>
      <c r="J10" s="348"/>
    </row>
    <row r="11" spans="1:15" ht="24" customHeight="1">
      <c r="A11" s="310"/>
      <c r="B11" s="330" t="s">
        <v>20</v>
      </c>
      <c r="D11" s="354"/>
      <c r="E11" s="354"/>
      <c r="F11" s="354"/>
      <c r="G11" s="354"/>
      <c r="H11" s="334" t="s">
        <v>42</v>
      </c>
      <c r="I11" s="355"/>
      <c r="J11" s="336"/>
    </row>
    <row r="12" spans="1:15" ht="15.75" customHeight="1">
      <c r="A12" s="310"/>
      <c r="B12" s="337"/>
      <c r="C12" s="338"/>
      <c r="D12" s="356"/>
      <c r="E12" s="356"/>
      <c r="F12" s="356"/>
      <c r="G12" s="356"/>
      <c r="H12" s="334" t="s">
        <v>36</v>
      </c>
      <c r="I12" s="355"/>
      <c r="J12" s="336"/>
    </row>
    <row r="13" spans="1:15" ht="15.75" customHeight="1">
      <c r="A13" s="310"/>
      <c r="B13" s="341"/>
      <c r="C13" s="342"/>
      <c r="D13" s="357"/>
      <c r="E13" s="358"/>
      <c r="F13" s="359"/>
      <c r="G13" s="359"/>
      <c r="H13" s="360"/>
      <c r="I13" s="347"/>
      <c r="J13" s="348"/>
    </row>
    <row r="14" spans="1:15" ht="24" customHeight="1">
      <c r="A14" s="310"/>
      <c r="B14" s="361" t="s">
        <v>22</v>
      </c>
      <c r="C14" s="362"/>
      <c r="D14" s="363"/>
      <c r="E14" s="364"/>
      <c r="F14" s="365"/>
      <c r="G14" s="365"/>
      <c r="H14" s="366"/>
      <c r="I14" s="365"/>
      <c r="J14" s="367"/>
    </row>
    <row r="15" spans="1:15" ht="32.25" customHeight="1">
      <c r="A15" s="310"/>
      <c r="B15" s="350" t="s">
        <v>34</v>
      </c>
      <c r="C15" s="368"/>
      <c r="D15" s="369"/>
      <c r="E15" s="370"/>
      <c r="F15" s="370"/>
      <c r="G15" s="371"/>
      <c r="H15" s="371"/>
      <c r="I15" s="371" t="s">
        <v>31</v>
      </c>
      <c r="J15" s="372"/>
    </row>
    <row r="16" spans="1:15" ht="23.25" customHeight="1">
      <c r="A16" s="373" t="s">
        <v>26</v>
      </c>
      <c r="B16" s="374" t="s">
        <v>26</v>
      </c>
      <c r="C16" s="375"/>
      <c r="D16" s="376"/>
      <c r="E16" s="377"/>
      <c r="F16" s="378"/>
      <c r="G16" s="377"/>
      <c r="H16" s="378"/>
      <c r="I16" s="377">
        <f>SUMIF(F49:F73,A16,I49:I73)+SUMIF(F49:F73,"PSU",I49:I73)</f>
        <v>0</v>
      </c>
      <c r="J16" s="379"/>
    </row>
    <row r="17" spans="1:10" ht="23.25" customHeight="1">
      <c r="A17" s="373" t="s">
        <v>27</v>
      </c>
      <c r="B17" s="374" t="s">
        <v>27</v>
      </c>
      <c r="C17" s="375"/>
      <c r="D17" s="376"/>
      <c r="E17" s="377"/>
      <c r="F17" s="378"/>
      <c r="G17" s="377"/>
      <c r="H17" s="378"/>
      <c r="I17" s="377">
        <f>SUMIF(F49:F73,A17,I49:I73)</f>
        <v>0</v>
      </c>
      <c r="J17" s="379"/>
    </row>
    <row r="18" spans="1:10" ht="23.25" customHeight="1">
      <c r="A18" s="373" t="s">
        <v>28</v>
      </c>
      <c r="B18" s="374" t="s">
        <v>28</v>
      </c>
      <c r="C18" s="375"/>
      <c r="D18" s="376"/>
      <c r="E18" s="377"/>
      <c r="F18" s="378"/>
      <c r="G18" s="377"/>
      <c r="H18" s="378"/>
      <c r="I18" s="377">
        <f>SUMIF(F49:F73,A18,I49:I73)</f>
        <v>0</v>
      </c>
      <c r="J18" s="379"/>
    </row>
    <row r="19" spans="1:10" ht="23.25" customHeight="1">
      <c r="A19" s="373" t="s">
        <v>103</v>
      </c>
      <c r="B19" s="374" t="s">
        <v>29</v>
      </c>
      <c r="C19" s="375"/>
      <c r="D19" s="376"/>
      <c r="E19" s="377"/>
      <c r="F19" s="378"/>
      <c r="G19" s="377"/>
      <c r="H19" s="378"/>
      <c r="I19" s="377">
        <f>SUMIF(F49:F73,A19,I49:I73)</f>
        <v>0</v>
      </c>
      <c r="J19" s="379"/>
    </row>
    <row r="20" spans="1:10" ht="23.25" customHeight="1">
      <c r="A20" s="373" t="s">
        <v>102</v>
      </c>
      <c r="B20" s="374" t="s">
        <v>30</v>
      </c>
      <c r="C20" s="375"/>
      <c r="D20" s="376"/>
      <c r="E20" s="377"/>
      <c r="F20" s="378"/>
      <c r="G20" s="377"/>
      <c r="H20" s="378"/>
      <c r="I20" s="377">
        <f>SUMIF(F49:F73,A20,I49:I73)</f>
        <v>0</v>
      </c>
      <c r="J20" s="379"/>
    </row>
    <row r="21" spans="1:10" ht="23.25" customHeight="1">
      <c r="A21" s="310"/>
      <c r="B21" s="380" t="s">
        <v>31</v>
      </c>
      <c r="C21" s="381"/>
      <c r="D21" s="382"/>
      <c r="E21" s="383"/>
      <c r="F21" s="384"/>
      <c r="G21" s="383"/>
      <c r="H21" s="384"/>
      <c r="I21" s="383">
        <f>SUM(I16:J20)</f>
        <v>0</v>
      </c>
      <c r="J21" s="385"/>
    </row>
    <row r="22" spans="1:10" ht="33" customHeight="1">
      <c r="A22" s="310"/>
      <c r="B22" s="386" t="s">
        <v>35</v>
      </c>
      <c r="C22" s="375"/>
      <c r="D22" s="376"/>
      <c r="E22" s="387"/>
      <c r="F22" s="388"/>
      <c r="G22" s="389"/>
      <c r="H22" s="389"/>
      <c r="I22" s="389"/>
      <c r="J22" s="390"/>
    </row>
    <row r="23" spans="1:10" ht="23.25" customHeight="1">
      <c r="A23" s="310" t="e">
        <f>ZakladDPHSni*SazbaDPH1/100</f>
        <v>#REF!</v>
      </c>
      <c r="B23" s="374" t="s">
        <v>13</v>
      </c>
      <c r="C23" s="375"/>
      <c r="D23" s="376"/>
      <c r="E23" s="391">
        <v>12</v>
      </c>
      <c r="F23" s="388" t="s">
        <v>0</v>
      </c>
      <c r="G23" s="392">
        <f>ZakladDPHSniVypocet</f>
        <v>0</v>
      </c>
      <c r="H23" s="393"/>
      <c r="I23" s="393"/>
      <c r="J23" s="390" t="s">
        <v>51</v>
      </c>
    </row>
    <row r="24" spans="1:10" ht="23.25" customHeight="1">
      <c r="A24" s="310" t="e">
        <f>(A23-INT(A23))*100</f>
        <v>#REF!</v>
      </c>
      <c r="B24" s="374" t="s">
        <v>14</v>
      </c>
      <c r="C24" s="375"/>
      <c r="D24" s="376"/>
      <c r="E24" s="391">
        <f>SazbaDPH1</f>
        <v>12</v>
      </c>
      <c r="F24" s="388" t="s">
        <v>0</v>
      </c>
      <c r="G24" s="394">
        <v>0</v>
      </c>
      <c r="H24" s="395"/>
      <c r="I24" s="395"/>
      <c r="J24" s="390" t="s">
        <v>51</v>
      </c>
    </row>
    <row r="25" spans="1:10" ht="23.25" customHeight="1">
      <c r="A25" s="310" t="e">
        <f>ZakladDPHZakl*SazbaDPH2/100</f>
        <v>#REF!</v>
      </c>
      <c r="B25" s="374" t="s">
        <v>15</v>
      </c>
      <c r="C25" s="375"/>
      <c r="D25" s="376"/>
      <c r="E25" s="391">
        <v>21</v>
      </c>
      <c r="F25" s="388" t="s">
        <v>0</v>
      </c>
      <c r="G25" s="392">
        <f>ZakladDPHZaklVypocet</f>
        <v>0</v>
      </c>
      <c r="H25" s="393"/>
      <c r="I25" s="393"/>
      <c r="J25" s="390" t="s">
        <v>51</v>
      </c>
    </row>
    <row r="26" spans="1:10" ht="23.25" customHeight="1">
      <c r="A26" s="310" t="e">
        <f>(A25-INT(A25))*100</f>
        <v>#REF!</v>
      </c>
      <c r="B26" s="396" t="s">
        <v>16</v>
      </c>
      <c r="C26" s="397"/>
      <c r="D26" s="369"/>
      <c r="E26" s="398">
        <f>SazbaDPH2</f>
        <v>21</v>
      </c>
      <c r="F26" s="399" t="s">
        <v>0</v>
      </c>
      <c r="G26" s="400">
        <f>G25/100*21</f>
        <v>0</v>
      </c>
      <c r="H26" s="401"/>
      <c r="I26" s="401"/>
      <c r="J26" s="390" t="s">
        <v>51</v>
      </c>
    </row>
    <row r="27" spans="1:10" ht="23.25" customHeight="1" thickBot="1">
      <c r="A27" s="310" t="e">
        <f>ZakladDPHSni+DPHSni+ZakladDPHZakl+DPHZakl</f>
        <v>#REF!</v>
      </c>
      <c r="B27" s="330" t="s">
        <v>5</v>
      </c>
      <c r="C27" s="402"/>
      <c r="D27" s="403"/>
      <c r="E27" s="402"/>
      <c r="F27" s="404"/>
      <c r="G27" s="405">
        <v>0</v>
      </c>
      <c r="H27" s="405"/>
      <c r="I27" s="405"/>
      <c r="J27" s="390" t="s">
        <v>51</v>
      </c>
    </row>
    <row r="28" spans="1:10" ht="27.75" hidden="1" customHeight="1" thickBot="1">
      <c r="A28" s="310"/>
      <c r="B28" s="406" t="s">
        <v>25</v>
      </c>
      <c r="C28" s="407"/>
      <c r="D28" s="407"/>
      <c r="E28" s="408"/>
      <c r="F28" s="409"/>
      <c r="G28" s="410">
        <f>ZakladDPHSniVypocet+ZakladDPHZaklVypocet</f>
        <v>0</v>
      </c>
      <c r="H28" s="411"/>
      <c r="I28" s="411"/>
      <c r="J28" s="412" t="e">
        <f t="shared" ref="J23:J28" si="0">Mena</f>
        <v>#REF!</v>
      </c>
    </row>
    <row r="29" spans="1:10" ht="27.75" customHeight="1" thickBot="1">
      <c r="A29" s="310" t="e">
        <f>(A27-INT(A27))*100</f>
        <v>#REF!</v>
      </c>
      <c r="B29" s="406" t="s">
        <v>37</v>
      </c>
      <c r="C29" s="413"/>
      <c r="D29" s="413"/>
      <c r="E29" s="413"/>
      <c r="F29" s="414"/>
      <c r="G29" s="410">
        <f>G26+G25</f>
        <v>0</v>
      </c>
      <c r="H29" s="410"/>
      <c r="I29" s="410"/>
      <c r="J29" s="415" t="s">
        <v>51</v>
      </c>
    </row>
    <row r="30" spans="1:10" ht="12.75" customHeight="1">
      <c r="A30" s="310"/>
      <c r="B30" s="310"/>
      <c r="J30" s="416"/>
    </row>
    <row r="31" spans="1:10" ht="30" customHeight="1">
      <c r="A31" s="310"/>
      <c r="B31" s="310"/>
      <c r="J31" s="416"/>
    </row>
    <row r="32" spans="1:10" ht="18.75" customHeight="1">
      <c r="A32" s="310"/>
      <c r="B32" s="417"/>
      <c r="C32" s="418" t="s">
        <v>12</v>
      </c>
      <c r="D32" s="419"/>
      <c r="E32" s="419"/>
      <c r="F32" s="420" t="s">
        <v>11</v>
      </c>
      <c r="G32" s="421"/>
      <c r="H32" s="422"/>
      <c r="I32" s="421"/>
      <c r="J32" s="416"/>
    </row>
    <row r="33" spans="1:10" ht="47.25" customHeight="1">
      <c r="A33" s="310"/>
      <c r="B33" s="310"/>
      <c r="J33" s="416"/>
    </row>
    <row r="34" spans="1:10" s="427" customFormat="1" ht="18.75" customHeight="1">
      <c r="A34" s="423"/>
      <c r="B34" s="423"/>
      <c r="C34" s="424"/>
      <c r="D34" s="425"/>
      <c r="E34" s="426"/>
      <c r="G34" s="428"/>
      <c r="H34" s="429"/>
      <c r="I34" s="429"/>
      <c r="J34" s="430"/>
    </row>
    <row r="35" spans="1:10" ht="12.75" customHeight="1">
      <c r="A35" s="310"/>
      <c r="B35" s="310"/>
      <c r="D35" s="431" t="s">
        <v>2</v>
      </c>
      <c r="E35" s="431"/>
      <c r="H35" s="27" t="s">
        <v>3</v>
      </c>
      <c r="J35" s="416"/>
    </row>
    <row r="36" spans="1:10" ht="13.5" customHeight="1" thickBot="1">
      <c r="A36" s="432"/>
      <c r="B36" s="432"/>
      <c r="C36" s="433"/>
      <c r="D36" s="433"/>
      <c r="E36" s="433"/>
      <c r="F36" s="434"/>
      <c r="G36" s="434"/>
      <c r="H36" s="434"/>
      <c r="I36" s="434"/>
      <c r="J36" s="435"/>
    </row>
    <row r="37" spans="1:10" ht="27" hidden="1" customHeight="1">
      <c r="B37" s="436" t="s">
        <v>17</v>
      </c>
      <c r="C37" s="437"/>
      <c r="D37" s="437"/>
      <c r="E37" s="437"/>
      <c r="F37" s="438"/>
      <c r="G37" s="438"/>
      <c r="H37" s="438"/>
      <c r="I37" s="438"/>
      <c r="J37" s="439"/>
    </row>
    <row r="38" spans="1:10" ht="25.5" hidden="1" customHeight="1">
      <c r="A38" s="440" t="s">
        <v>39</v>
      </c>
      <c r="B38" s="441" t="s">
        <v>18</v>
      </c>
      <c r="C38" s="442" t="s">
        <v>6</v>
      </c>
      <c r="D38" s="442"/>
      <c r="E38" s="442"/>
      <c r="F38" s="443" t="str">
        <f>B23</f>
        <v>Základ pro sníženou DPH</v>
      </c>
      <c r="G38" s="443" t="str">
        <f>B25</f>
        <v>Základ pro základní DPH</v>
      </c>
      <c r="H38" s="444" t="s">
        <v>19</v>
      </c>
      <c r="I38" s="444" t="s">
        <v>1</v>
      </c>
      <c r="J38" s="445" t="s">
        <v>0</v>
      </c>
    </row>
    <row r="39" spans="1:10" ht="25.5" hidden="1" customHeight="1">
      <c r="A39" s="440">
        <v>1</v>
      </c>
      <c r="B39" s="446" t="s">
        <v>49</v>
      </c>
      <c r="C39" s="447"/>
      <c r="D39" s="447"/>
      <c r="E39" s="447"/>
      <c r="F39" s="448">
        <f>'SO3  Pol'!AE248</f>
        <v>0</v>
      </c>
      <c r="G39" s="449">
        <f>'SO3  Pol'!AF248</f>
        <v>0</v>
      </c>
      <c r="H39" s="450">
        <f>(F39*SazbaDPH1/100)+(G39*SazbaDPH2/100)</f>
        <v>0</v>
      </c>
      <c r="I39" s="450">
        <f>F39+G39+H39</f>
        <v>0</v>
      </c>
      <c r="J39" s="451" t="str">
        <f>IF(CenaCelkemVypocet=0,"",I39/CenaCelkemVypocet*100)</f>
        <v/>
      </c>
    </row>
    <row r="40" spans="1:10" ht="25.5" hidden="1" customHeight="1">
      <c r="A40" s="440">
        <v>2</v>
      </c>
      <c r="B40" s="452" t="s">
        <v>45</v>
      </c>
      <c r="C40" s="453" t="s">
        <v>46</v>
      </c>
      <c r="D40" s="453"/>
      <c r="E40" s="453"/>
      <c r="F40" s="454">
        <f>'SO3  Pol'!AE248</f>
        <v>0</v>
      </c>
      <c r="G40" s="455">
        <f>'SO3  Pol'!AF248</f>
        <v>0</v>
      </c>
      <c r="H40" s="455">
        <f>(F40*SazbaDPH1/100)+(G40*SazbaDPH2/100)</f>
        <v>0</v>
      </c>
      <c r="I40" s="455">
        <f>F40+G40+H40</f>
        <v>0</v>
      </c>
      <c r="J40" s="456" t="str">
        <f>IF(CenaCelkemVypocet=0,"",I40/CenaCelkemVypocet*100)</f>
        <v/>
      </c>
    </row>
    <row r="41" spans="1:10" ht="25.5" hidden="1" customHeight="1">
      <c r="A41" s="440">
        <v>3</v>
      </c>
      <c r="B41" s="457" t="s">
        <v>43</v>
      </c>
      <c r="C41" s="447" t="s">
        <v>44</v>
      </c>
      <c r="D41" s="447"/>
      <c r="E41" s="447"/>
      <c r="F41" s="458">
        <f>'SO3  Pol'!AE248</f>
        <v>0</v>
      </c>
      <c r="G41" s="450">
        <f>'SO3  Pol'!AF248</f>
        <v>0</v>
      </c>
      <c r="H41" s="450">
        <f>(F41*SazbaDPH1/100)+(G41*SazbaDPH2/100)</f>
        <v>0</v>
      </c>
      <c r="I41" s="450">
        <f>F41+G41+H41</f>
        <v>0</v>
      </c>
      <c r="J41" s="451" t="str">
        <f>IF(CenaCelkemVypocet=0,"",I41/CenaCelkemVypocet*100)</f>
        <v/>
      </c>
    </row>
    <row r="42" spans="1:10" ht="25.5" hidden="1" customHeight="1">
      <c r="A42" s="440"/>
      <c r="B42" s="459" t="s">
        <v>50</v>
      </c>
      <c r="C42" s="460"/>
      <c r="D42" s="460"/>
      <c r="E42" s="461"/>
      <c r="F42" s="462">
        <f>SUMIF(A39:A41,"=1",F39:F41)</f>
        <v>0</v>
      </c>
      <c r="G42" s="463">
        <f>SUMIF(A39:A41,"=1",G39:G41)</f>
        <v>0</v>
      </c>
      <c r="H42" s="463">
        <f>SUMIF(A39:A41,"=1",H39:H41)</f>
        <v>0</v>
      </c>
      <c r="I42" s="463">
        <f>SUMIF(A39:A41,"=1",I39:I41)</f>
        <v>0</v>
      </c>
      <c r="J42" s="464">
        <f>SUMIF(A39:A41,"=1",J39:J41)</f>
        <v>0</v>
      </c>
    </row>
    <row r="46" spans="1:10" ht="15.75">
      <c r="B46" s="465" t="s">
        <v>52</v>
      </c>
    </row>
    <row r="48" spans="1:10" ht="25.5" customHeight="1">
      <c r="A48" s="466"/>
      <c r="B48" s="467" t="s">
        <v>18</v>
      </c>
      <c r="C48" s="467" t="s">
        <v>6</v>
      </c>
      <c r="D48" s="468"/>
      <c r="E48" s="468"/>
      <c r="F48" s="469" t="s">
        <v>53</v>
      </c>
      <c r="G48" s="469"/>
      <c r="H48" s="469"/>
      <c r="I48" s="469" t="s">
        <v>31</v>
      </c>
      <c r="J48" s="469" t="s">
        <v>0</v>
      </c>
    </row>
    <row r="49" spans="1:10" ht="36.75" customHeight="1">
      <c r="A49" s="470"/>
      <c r="B49" s="471" t="s">
        <v>54</v>
      </c>
      <c r="C49" s="472" t="s">
        <v>55</v>
      </c>
      <c r="D49" s="473"/>
      <c r="E49" s="473"/>
      <c r="F49" s="474" t="s">
        <v>26</v>
      </c>
      <c r="G49" s="475"/>
      <c r="H49" s="475"/>
      <c r="I49" s="475">
        <f>'SO3  Pol'!G8</f>
        <v>0</v>
      </c>
      <c r="J49" s="476" t="str">
        <f>IF(I74=0,"",I49/I74*100)</f>
        <v/>
      </c>
    </row>
    <row r="50" spans="1:10" ht="36.75" customHeight="1">
      <c r="A50" s="470"/>
      <c r="B50" s="471" t="s">
        <v>56</v>
      </c>
      <c r="C50" s="472" t="s">
        <v>57</v>
      </c>
      <c r="D50" s="473"/>
      <c r="E50" s="473"/>
      <c r="F50" s="474" t="s">
        <v>26</v>
      </c>
      <c r="G50" s="475"/>
      <c r="H50" s="475"/>
      <c r="I50" s="475">
        <f>'SO3  Pol'!G17</f>
        <v>0</v>
      </c>
      <c r="J50" s="476" t="str">
        <f>IF(I74=0,"",I50/I74*100)</f>
        <v/>
      </c>
    </row>
    <row r="51" spans="1:10" ht="36.75" customHeight="1">
      <c r="A51" s="470"/>
      <c r="B51" s="471" t="s">
        <v>58</v>
      </c>
      <c r="C51" s="472" t="s">
        <v>59</v>
      </c>
      <c r="D51" s="473"/>
      <c r="E51" s="473"/>
      <c r="F51" s="474" t="s">
        <v>26</v>
      </c>
      <c r="G51" s="475"/>
      <c r="H51" s="475"/>
      <c r="I51" s="475">
        <f>'SO3  Pol'!G20</f>
        <v>0</v>
      </c>
      <c r="J51" s="476" t="str">
        <f>IF(I74=0,"",I51/I74*100)</f>
        <v/>
      </c>
    </row>
    <row r="52" spans="1:10" ht="36.75" customHeight="1">
      <c r="A52" s="470"/>
      <c r="B52" s="471" t="s">
        <v>60</v>
      </c>
      <c r="C52" s="472" t="s">
        <v>61</v>
      </c>
      <c r="D52" s="473"/>
      <c r="E52" s="473"/>
      <c r="F52" s="474" t="s">
        <v>26</v>
      </c>
      <c r="G52" s="475"/>
      <c r="H52" s="475"/>
      <c r="I52" s="475">
        <f>'SO3  Pol'!G39</f>
        <v>0</v>
      </c>
      <c r="J52" s="476" t="str">
        <f>IF(I74=0,"",I52/I74*100)</f>
        <v/>
      </c>
    </row>
    <row r="53" spans="1:10" ht="36.75" customHeight="1">
      <c r="A53" s="470"/>
      <c r="B53" s="471" t="s">
        <v>62</v>
      </c>
      <c r="C53" s="472" t="s">
        <v>63</v>
      </c>
      <c r="D53" s="473"/>
      <c r="E53" s="473"/>
      <c r="F53" s="474" t="s">
        <v>26</v>
      </c>
      <c r="G53" s="475"/>
      <c r="H53" s="475"/>
      <c r="I53" s="475">
        <f>'SO3  Pol'!G49</f>
        <v>0</v>
      </c>
      <c r="J53" s="476" t="str">
        <f>IF(I74=0,"",I53/I74*100)</f>
        <v/>
      </c>
    </row>
    <row r="54" spans="1:10" ht="36.75" customHeight="1">
      <c r="A54" s="470"/>
      <c r="B54" s="471" t="s">
        <v>64</v>
      </c>
      <c r="C54" s="472" t="s">
        <v>65</v>
      </c>
      <c r="D54" s="473"/>
      <c r="E54" s="473"/>
      <c r="F54" s="474" t="s">
        <v>26</v>
      </c>
      <c r="G54" s="475"/>
      <c r="H54" s="475"/>
      <c r="I54" s="475">
        <f>'SO3  Pol'!G52</f>
        <v>0</v>
      </c>
      <c r="J54" s="476" t="str">
        <f>IF(I74=0,"",I54/I74*100)</f>
        <v/>
      </c>
    </row>
    <row r="55" spans="1:10" ht="36.75" customHeight="1">
      <c r="A55" s="470"/>
      <c r="B55" s="471" t="s">
        <v>66</v>
      </c>
      <c r="C55" s="472" t="s">
        <v>67</v>
      </c>
      <c r="D55" s="473"/>
      <c r="E55" s="473"/>
      <c r="F55" s="474" t="s">
        <v>26</v>
      </c>
      <c r="G55" s="475"/>
      <c r="H55" s="475"/>
      <c r="I55" s="475">
        <f>'SO3  Pol'!G55</f>
        <v>0</v>
      </c>
      <c r="J55" s="476" t="str">
        <f>IF(I74=0,"",I55/I74*100)</f>
        <v/>
      </c>
    </row>
    <row r="56" spans="1:10" ht="36.75" customHeight="1">
      <c r="A56" s="470"/>
      <c r="B56" s="471" t="s">
        <v>68</v>
      </c>
      <c r="C56" s="472" t="s">
        <v>69</v>
      </c>
      <c r="D56" s="473"/>
      <c r="E56" s="473"/>
      <c r="F56" s="474" t="s">
        <v>26</v>
      </c>
      <c r="G56" s="475"/>
      <c r="H56" s="475"/>
      <c r="I56" s="475">
        <f>'SO3  Pol'!G58</f>
        <v>0</v>
      </c>
      <c r="J56" s="476" t="str">
        <f>IF(I74=0,"",I56/I74*100)</f>
        <v/>
      </c>
    </row>
    <row r="57" spans="1:10" ht="36.75" customHeight="1">
      <c r="A57" s="470"/>
      <c r="B57" s="471" t="s">
        <v>70</v>
      </c>
      <c r="C57" s="472" t="s">
        <v>71</v>
      </c>
      <c r="D57" s="473"/>
      <c r="E57" s="473"/>
      <c r="F57" s="474" t="s">
        <v>26</v>
      </c>
      <c r="G57" s="475"/>
      <c r="H57" s="475"/>
      <c r="I57" s="475">
        <f>'SO3  Pol'!G105</f>
        <v>0</v>
      </c>
      <c r="J57" s="476" t="str">
        <f>IF(I74=0,"",I57/I74*100)</f>
        <v/>
      </c>
    </row>
    <row r="58" spans="1:10" ht="36.75" customHeight="1">
      <c r="A58" s="470"/>
      <c r="B58" s="471" t="s">
        <v>72</v>
      </c>
      <c r="C58" s="472" t="s">
        <v>73</v>
      </c>
      <c r="D58" s="473"/>
      <c r="E58" s="473"/>
      <c r="F58" s="474" t="s">
        <v>27</v>
      </c>
      <c r="G58" s="475"/>
      <c r="H58" s="475"/>
      <c r="I58" s="475">
        <f>'SO3  Pol'!G107</f>
        <v>0</v>
      </c>
      <c r="J58" s="476" t="str">
        <f>IF(I74=0,"",I58/I74*100)</f>
        <v/>
      </c>
    </row>
    <row r="59" spans="1:10" ht="36.75" customHeight="1">
      <c r="A59" s="470"/>
      <c r="B59" s="471" t="s">
        <v>74</v>
      </c>
      <c r="C59" s="472" t="s">
        <v>75</v>
      </c>
      <c r="D59" s="473"/>
      <c r="E59" s="473"/>
      <c r="F59" s="474" t="s">
        <v>27</v>
      </c>
      <c r="G59" s="475"/>
      <c r="H59" s="475"/>
      <c r="I59" s="475">
        <f>'SO3  Pol'!G132</f>
        <v>0</v>
      </c>
      <c r="J59" s="476" t="str">
        <f>IF(I74=0,"",I59/I74*100)</f>
        <v/>
      </c>
    </row>
    <row r="60" spans="1:10" ht="36.75" customHeight="1">
      <c r="A60" s="470"/>
      <c r="B60" s="471" t="s">
        <v>76</v>
      </c>
      <c r="C60" s="472" t="s">
        <v>77</v>
      </c>
      <c r="D60" s="473"/>
      <c r="E60" s="473"/>
      <c r="F60" s="474" t="s">
        <v>27</v>
      </c>
      <c r="G60" s="475"/>
      <c r="H60" s="475"/>
      <c r="I60" s="475">
        <f>'SO3  Pol'!G134</f>
        <v>0</v>
      </c>
      <c r="J60" s="476" t="str">
        <f>IF(I74=0,"",I60/I74*100)</f>
        <v/>
      </c>
    </row>
    <row r="61" spans="1:10" ht="36.75" customHeight="1">
      <c r="A61" s="470"/>
      <c r="B61" s="471" t="s">
        <v>78</v>
      </c>
      <c r="C61" s="472" t="s">
        <v>79</v>
      </c>
      <c r="D61" s="473"/>
      <c r="E61" s="473"/>
      <c r="F61" s="474" t="s">
        <v>27</v>
      </c>
      <c r="G61" s="475"/>
      <c r="H61" s="475"/>
      <c r="I61" s="475">
        <f>'SO3  Pol'!G137</f>
        <v>0</v>
      </c>
      <c r="J61" s="476" t="str">
        <f>IF(I74=0,"",I61/I74*100)</f>
        <v/>
      </c>
    </row>
    <row r="62" spans="1:10" ht="36.75" customHeight="1">
      <c r="A62" s="470"/>
      <c r="B62" s="471" t="s">
        <v>80</v>
      </c>
      <c r="C62" s="472" t="s">
        <v>81</v>
      </c>
      <c r="D62" s="473"/>
      <c r="E62" s="473"/>
      <c r="F62" s="474" t="s">
        <v>27</v>
      </c>
      <c r="G62" s="475"/>
      <c r="H62" s="475"/>
      <c r="I62" s="475">
        <f>'SO3  Pol'!G139</f>
        <v>0</v>
      </c>
      <c r="J62" s="476" t="str">
        <f>IF(I74=0,"",I62/I74*100)</f>
        <v/>
      </c>
    </row>
    <row r="63" spans="1:10" ht="36.75" customHeight="1">
      <c r="A63" s="470"/>
      <c r="B63" s="471" t="s">
        <v>82</v>
      </c>
      <c r="C63" s="472" t="s">
        <v>83</v>
      </c>
      <c r="D63" s="473"/>
      <c r="E63" s="473"/>
      <c r="F63" s="474" t="s">
        <v>27</v>
      </c>
      <c r="G63" s="475"/>
      <c r="H63" s="475"/>
      <c r="I63" s="475">
        <f>'SO3  Pol'!G141</f>
        <v>0</v>
      </c>
      <c r="J63" s="476" t="str">
        <f>IF(I74=0,"",I63/I74*100)</f>
        <v/>
      </c>
    </row>
    <row r="64" spans="1:10" ht="36.75" customHeight="1">
      <c r="A64" s="470"/>
      <c r="B64" s="471" t="s">
        <v>84</v>
      </c>
      <c r="C64" s="472" t="s">
        <v>85</v>
      </c>
      <c r="D64" s="473"/>
      <c r="E64" s="473"/>
      <c r="F64" s="474" t="s">
        <v>27</v>
      </c>
      <c r="G64" s="475"/>
      <c r="H64" s="475"/>
      <c r="I64" s="475">
        <f>'SO3  Pol'!G152</f>
        <v>0</v>
      </c>
      <c r="J64" s="476" t="str">
        <f>IF(I74=0,"",I64/I74*100)</f>
        <v/>
      </c>
    </row>
    <row r="65" spans="1:10" ht="36.75" customHeight="1">
      <c r="A65" s="470"/>
      <c r="B65" s="471" t="s">
        <v>86</v>
      </c>
      <c r="C65" s="472" t="s">
        <v>87</v>
      </c>
      <c r="D65" s="473"/>
      <c r="E65" s="473"/>
      <c r="F65" s="474" t="s">
        <v>27</v>
      </c>
      <c r="G65" s="475"/>
      <c r="H65" s="475"/>
      <c r="I65" s="475">
        <f>'SO3  Pol'!G166</f>
        <v>0</v>
      </c>
      <c r="J65" s="476" t="str">
        <f>IF(I74=0,"",I65/I74*100)</f>
        <v/>
      </c>
    </row>
    <row r="66" spans="1:10" ht="36.75" customHeight="1">
      <c r="A66" s="470"/>
      <c r="B66" s="471" t="s">
        <v>88</v>
      </c>
      <c r="C66" s="472" t="s">
        <v>89</v>
      </c>
      <c r="D66" s="473"/>
      <c r="E66" s="473"/>
      <c r="F66" s="474" t="s">
        <v>27</v>
      </c>
      <c r="G66" s="475"/>
      <c r="H66" s="475"/>
      <c r="I66" s="475">
        <f>'SO3  Pol'!G176</f>
        <v>0</v>
      </c>
      <c r="J66" s="476" t="str">
        <f>IF(I74=0,"",I66/I74*100)</f>
        <v/>
      </c>
    </row>
    <row r="67" spans="1:10" ht="36.75" customHeight="1">
      <c r="A67" s="470"/>
      <c r="B67" s="471" t="s">
        <v>90</v>
      </c>
      <c r="C67" s="472" t="s">
        <v>91</v>
      </c>
      <c r="D67" s="473"/>
      <c r="E67" s="473"/>
      <c r="F67" s="474" t="s">
        <v>27</v>
      </c>
      <c r="G67" s="475"/>
      <c r="H67" s="475"/>
      <c r="I67" s="475">
        <f>'SO3  Pol'!G205</f>
        <v>0</v>
      </c>
      <c r="J67" s="476" t="str">
        <f>IF(I74=0,"",I67/I74*100)</f>
        <v/>
      </c>
    </row>
    <row r="68" spans="1:10" ht="36.75" customHeight="1">
      <c r="A68" s="470"/>
      <c r="B68" s="471" t="s">
        <v>92</v>
      </c>
      <c r="C68" s="472" t="s">
        <v>93</v>
      </c>
      <c r="D68" s="473"/>
      <c r="E68" s="473"/>
      <c r="F68" s="474" t="s">
        <v>27</v>
      </c>
      <c r="G68" s="475"/>
      <c r="H68" s="475"/>
      <c r="I68" s="475">
        <f>'SO3  Pol'!G208</f>
        <v>0</v>
      </c>
      <c r="J68" s="476" t="str">
        <f>IF(I74=0,"",I68/I74*100)</f>
        <v/>
      </c>
    </row>
    <row r="69" spans="1:10" ht="36.75" customHeight="1">
      <c r="A69" s="470"/>
      <c r="B69" s="471" t="s">
        <v>94</v>
      </c>
      <c r="C69" s="472" t="s">
        <v>95</v>
      </c>
      <c r="D69" s="473"/>
      <c r="E69" s="473"/>
      <c r="F69" s="474" t="s">
        <v>27</v>
      </c>
      <c r="G69" s="475"/>
      <c r="H69" s="475"/>
      <c r="I69" s="475">
        <f>'SO3  Pol'!G217</f>
        <v>0</v>
      </c>
      <c r="J69" s="476" t="str">
        <f>IF(I74=0,"",I69/I74*100)</f>
        <v/>
      </c>
    </row>
    <row r="70" spans="1:10" ht="36.75" customHeight="1">
      <c r="A70" s="470"/>
      <c r="B70" s="471" t="s">
        <v>96</v>
      </c>
      <c r="C70" s="472" t="s">
        <v>97</v>
      </c>
      <c r="D70" s="473"/>
      <c r="E70" s="473"/>
      <c r="F70" s="474" t="s">
        <v>27</v>
      </c>
      <c r="G70" s="475"/>
      <c r="H70" s="475"/>
      <c r="I70" s="475">
        <f>'SO3  Pol'!G225</f>
        <v>0</v>
      </c>
      <c r="J70" s="476" t="str">
        <f>IF(I74=0,"",I70/I74*100)</f>
        <v/>
      </c>
    </row>
    <row r="71" spans="1:10" ht="36.75" customHeight="1">
      <c r="A71" s="470"/>
      <c r="B71" s="471" t="s">
        <v>98</v>
      </c>
      <c r="C71" s="472" t="s">
        <v>99</v>
      </c>
      <c r="D71" s="473"/>
      <c r="E71" s="473"/>
      <c r="F71" s="474" t="s">
        <v>28</v>
      </c>
      <c r="G71" s="475"/>
      <c r="H71" s="475"/>
      <c r="I71" s="475">
        <f>'SO3  Pol'!G240</f>
        <v>0</v>
      </c>
      <c r="J71" s="476" t="str">
        <f>IF(I74=0,"",I71/I74*100)</f>
        <v/>
      </c>
    </row>
    <row r="72" spans="1:10" ht="36.75" customHeight="1">
      <c r="A72" s="470"/>
      <c r="B72" s="471" t="s">
        <v>100</v>
      </c>
      <c r="C72" s="472" t="s">
        <v>101</v>
      </c>
      <c r="D72" s="473"/>
      <c r="E72" s="473"/>
      <c r="F72" s="474" t="s">
        <v>28</v>
      </c>
      <c r="G72" s="475"/>
      <c r="H72" s="475"/>
      <c r="I72" s="475">
        <f>'SO3  Pol'!G243</f>
        <v>0</v>
      </c>
      <c r="J72" s="476" t="str">
        <f>IF(I74=0,"",I72/I74*100)</f>
        <v/>
      </c>
    </row>
    <row r="73" spans="1:10" ht="36.75" customHeight="1">
      <c r="A73" s="470"/>
      <c r="B73" s="471" t="s">
        <v>102</v>
      </c>
      <c r="C73" s="472" t="s">
        <v>30</v>
      </c>
      <c r="D73" s="473"/>
      <c r="E73" s="473"/>
      <c r="F73" s="474" t="s">
        <v>102</v>
      </c>
      <c r="G73" s="475"/>
      <c r="H73" s="475"/>
      <c r="I73" s="475">
        <f>'SO3  Pol'!G245</f>
        <v>0</v>
      </c>
      <c r="J73" s="476" t="str">
        <f>IF(I74=0,"",I73/I74*100)</f>
        <v/>
      </c>
    </row>
    <row r="74" spans="1:10" ht="25.5" customHeight="1">
      <c r="A74" s="477"/>
      <c r="B74" s="478" t="s">
        <v>1</v>
      </c>
      <c r="C74" s="479"/>
      <c r="D74" s="480"/>
      <c r="E74" s="480"/>
      <c r="F74" s="481"/>
      <c r="G74" s="482"/>
      <c r="H74" s="482"/>
      <c r="I74" s="482">
        <f>SUM(I49:I73)</f>
        <v>0</v>
      </c>
      <c r="J74" s="483">
        <f>SUM(J49:J73)</f>
        <v>0</v>
      </c>
    </row>
    <row r="75" spans="1:10">
      <c r="F75" s="484"/>
      <c r="G75" s="484"/>
      <c r="H75" s="484"/>
      <c r="I75" s="484"/>
      <c r="J75" s="485"/>
    </row>
    <row r="76" spans="1:10">
      <c r="F76" s="484"/>
      <c r="G76" s="484"/>
      <c r="H76" s="484"/>
      <c r="I76" s="484"/>
      <c r="J76" s="485"/>
    </row>
    <row r="77" spans="1:10">
      <c r="F77" s="484"/>
      <c r="G77" s="484"/>
      <c r="H77" s="484"/>
      <c r="I77" s="484"/>
      <c r="J77" s="485"/>
    </row>
  </sheetData>
  <mergeCells count="70">
    <mergeCell ref="C71:E71"/>
    <mergeCell ref="C72:E72"/>
    <mergeCell ref="C73:E73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1:E41"/>
    <mergeCell ref="B42:E42"/>
    <mergeCell ref="C49:E49"/>
    <mergeCell ref="C50:E50"/>
    <mergeCell ref="C51:E51"/>
    <mergeCell ref="C52:E52"/>
    <mergeCell ref="G29:I29"/>
    <mergeCell ref="D34:E34"/>
    <mergeCell ref="G34:I34"/>
    <mergeCell ref="D35:E35"/>
    <mergeCell ref="C39:E39"/>
    <mergeCell ref="C40:E40"/>
    <mergeCell ref="G23:I23"/>
    <mergeCell ref="G24:I24"/>
    <mergeCell ref="G25:I25"/>
    <mergeCell ref="G26:I26"/>
    <mergeCell ref="G27:I27"/>
    <mergeCell ref="G28:I28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B1:J1"/>
    <mergeCell ref="E2:J2"/>
    <mergeCell ref="E3:J3"/>
    <mergeCell ref="E4:J4"/>
    <mergeCell ref="D5:G5"/>
    <mergeCell ref="D6:G6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9A9-79A2-4DCF-8F0A-251F5B7B6F05}">
  <sheetPr>
    <outlinePr summaryBelow="0"/>
  </sheetPr>
  <dimension ref="A1:BH5000"/>
  <sheetViews>
    <sheetView workbookViewId="0">
      <pane ySplit="7" topLeftCell="A227" activePane="bottomLeft" state="frozen"/>
      <selection activeCell="A28" sqref="A28"/>
      <selection pane="bottomLeft" activeCell="F242" sqref="F242"/>
    </sheetView>
  </sheetViews>
  <sheetFormatPr defaultRowHeight="12.75" outlineLevelRow="3"/>
  <cols>
    <col min="1" max="1" width="3.42578125" style="15" customWidth="1"/>
    <col min="2" max="2" width="12.5703125" style="21" customWidth="1"/>
    <col min="3" max="3" width="38.28515625" style="21" customWidth="1"/>
    <col min="4" max="4" width="4.85546875" style="15" customWidth="1"/>
    <col min="5" max="5" width="10.5703125" style="15" customWidth="1"/>
    <col min="6" max="6" width="9.85546875" style="15" customWidth="1"/>
    <col min="7" max="7" width="12.7109375" style="15" customWidth="1"/>
    <col min="8" max="25" width="0" style="15" hidden="1" customWidth="1"/>
    <col min="26" max="28" width="9.140625" style="15"/>
    <col min="29" max="29" width="0" style="15" hidden="1" customWidth="1"/>
    <col min="30" max="30" width="9.140625" style="15"/>
    <col min="31" max="41" width="0" style="15" hidden="1" customWidth="1"/>
    <col min="42" max="16384" width="9.140625" style="15"/>
  </cols>
  <sheetData>
    <row r="1" spans="1:60" ht="15.75" customHeight="1">
      <c r="A1" s="14" t="s">
        <v>7</v>
      </c>
      <c r="B1" s="14"/>
      <c r="C1" s="14"/>
      <c r="D1" s="14"/>
      <c r="E1" s="14"/>
      <c r="F1" s="14"/>
      <c r="G1" s="14"/>
      <c r="AG1" s="15" t="s">
        <v>104</v>
      </c>
    </row>
    <row r="2" spans="1:60" ht="24.95" customHeight="1">
      <c r="A2" s="16" t="s">
        <v>8</v>
      </c>
      <c r="B2" s="17"/>
      <c r="C2" s="18" t="s">
        <v>44</v>
      </c>
      <c r="D2" s="19"/>
      <c r="E2" s="19"/>
      <c r="F2" s="19"/>
      <c r="G2" s="20"/>
      <c r="AG2" s="15" t="s">
        <v>105</v>
      </c>
    </row>
    <row r="3" spans="1:60" ht="24.95" customHeight="1">
      <c r="A3" s="16" t="s">
        <v>9</v>
      </c>
      <c r="B3" s="17" t="s">
        <v>45</v>
      </c>
      <c r="C3" s="18" t="s">
        <v>46</v>
      </c>
      <c r="D3" s="19"/>
      <c r="E3" s="19"/>
      <c r="F3" s="19"/>
      <c r="G3" s="20"/>
      <c r="AC3" s="21" t="s">
        <v>105</v>
      </c>
      <c r="AG3" s="15" t="s">
        <v>106</v>
      </c>
    </row>
    <row r="4" spans="1:60" ht="24.95" customHeight="1">
      <c r="A4" s="22" t="s">
        <v>10</v>
      </c>
      <c r="B4" s="23"/>
      <c r="C4" s="24" t="s">
        <v>44</v>
      </c>
      <c r="D4" s="25"/>
      <c r="E4" s="25"/>
      <c r="F4" s="25"/>
      <c r="G4" s="26"/>
      <c r="AG4" s="15" t="s">
        <v>107</v>
      </c>
    </row>
    <row r="5" spans="1:60">
      <c r="D5" s="27"/>
    </row>
    <row r="6" spans="1:60" ht="38.25">
      <c r="A6" s="28" t="s">
        <v>108</v>
      </c>
      <c r="B6" s="29" t="s">
        <v>109</v>
      </c>
      <c r="C6" s="29" t="s">
        <v>110</v>
      </c>
      <c r="D6" s="30" t="s">
        <v>111</v>
      </c>
      <c r="E6" s="28" t="s">
        <v>112</v>
      </c>
      <c r="F6" s="31" t="s">
        <v>113</v>
      </c>
      <c r="G6" s="28" t="s">
        <v>31</v>
      </c>
      <c r="H6" s="32" t="s">
        <v>32</v>
      </c>
      <c r="I6" s="32" t="s">
        <v>114</v>
      </c>
      <c r="J6" s="32" t="s">
        <v>33</v>
      </c>
      <c r="K6" s="32" t="s">
        <v>115</v>
      </c>
      <c r="L6" s="32" t="s">
        <v>116</v>
      </c>
      <c r="M6" s="32" t="s">
        <v>117</v>
      </c>
      <c r="N6" s="32" t="s">
        <v>118</v>
      </c>
      <c r="O6" s="32" t="s">
        <v>119</v>
      </c>
      <c r="P6" s="32" t="s">
        <v>120</v>
      </c>
      <c r="Q6" s="32" t="s">
        <v>121</v>
      </c>
      <c r="R6" s="32" t="s">
        <v>122</v>
      </c>
      <c r="S6" s="32" t="s">
        <v>123</v>
      </c>
      <c r="T6" s="32" t="s">
        <v>124</v>
      </c>
      <c r="U6" s="32" t="s">
        <v>125</v>
      </c>
      <c r="V6" s="32" t="s">
        <v>126</v>
      </c>
      <c r="W6" s="32" t="s">
        <v>127</v>
      </c>
      <c r="X6" s="32" t="s">
        <v>128</v>
      </c>
      <c r="Y6" s="32" t="s">
        <v>129</v>
      </c>
    </row>
    <row r="7" spans="1:60" hidden="1">
      <c r="A7" s="33"/>
      <c r="B7" s="34"/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6"/>
      <c r="O7" s="36"/>
      <c r="P7" s="36"/>
      <c r="Q7" s="36"/>
      <c r="R7" s="37"/>
      <c r="S7" s="37"/>
      <c r="T7" s="37"/>
      <c r="U7" s="37"/>
      <c r="V7" s="37"/>
      <c r="W7" s="37"/>
      <c r="X7" s="37"/>
      <c r="Y7" s="37"/>
    </row>
    <row r="8" spans="1:60">
      <c r="A8" s="38" t="s">
        <v>130</v>
      </c>
      <c r="B8" s="39" t="s">
        <v>54</v>
      </c>
      <c r="C8" s="40" t="s">
        <v>55</v>
      </c>
      <c r="D8" s="41"/>
      <c r="E8" s="42"/>
      <c r="F8" s="43"/>
      <c r="G8" s="44">
        <f>SUMIF(AG9:AG16,"&lt;&gt;NOR",G9:G16)</f>
        <v>0</v>
      </c>
      <c r="H8" s="45"/>
      <c r="I8" s="45">
        <f>SUM(I9:I16)</f>
        <v>300255.96000000002</v>
      </c>
      <c r="J8" s="45"/>
      <c r="K8" s="45">
        <f>SUM(K9:K16)</f>
        <v>230688.42</v>
      </c>
      <c r="L8" s="45"/>
      <c r="M8" s="45">
        <f>SUM(M9:M16)</f>
        <v>0</v>
      </c>
      <c r="N8" s="486"/>
      <c r="O8" s="486">
        <f>SUM(O9:O16)</f>
        <v>11.41</v>
      </c>
      <c r="P8" s="486"/>
      <c r="Q8" s="486">
        <f>SUM(Q9:Q16)</f>
        <v>0</v>
      </c>
      <c r="R8" s="45"/>
      <c r="S8" s="45"/>
      <c r="T8" s="45"/>
      <c r="U8" s="45"/>
      <c r="V8" s="45">
        <f>SUM(V9:V16)</f>
        <v>370.46000000000004</v>
      </c>
      <c r="W8" s="45"/>
      <c r="X8" s="45"/>
      <c r="Y8" s="45"/>
      <c r="AG8" s="15" t="s">
        <v>131</v>
      </c>
    </row>
    <row r="9" spans="1:60" ht="22.5" outlineLevel="1">
      <c r="A9" s="46">
        <v>1</v>
      </c>
      <c r="B9" s="47" t="s">
        <v>132</v>
      </c>
      <c r="C9" s="48" t="s">
        <v>133</v>
      </c>
      <c r="D9" s="49" t="s">
        <v>134</v>
      </c>
      <c r="E9" s="50">
        <v>348.59125</v>
      </c>
      <c r="F9" s="51"/>
      <c r="G9" s="53">
        <f>ROUND(E9*F9,2)</f>
        <v>0</v>
      </c>
      <c r="H9" s="487">
        <v>822.52</v>
      </c>
      <c r="I9" s="54">
        <f>ROUND(E9*H9,2)</f>
        <v>286723.27</v>
      </c>
      <c r="J9" s="487">
        <v>616.48</v>
      </c>
      <c r="K9" s="54">
        <f>ROUND(E9*J9,2)</f>
        <v>214899.53</v>
      </c>
      <c r="L9" s="54">
        <v>21</v>
      </c>
      <c r="M9" s="54">
        <f>G9*(1+L9/100)</f>
        <v>0</v>
      </c>
      <c r="N9" s="60">
        <v>3.0870000000000002E-2</v>
      </c>
      <c r="O9" s="60">
        <f>ROUND(E9*N9,2)</f>
        <v>10.76</v>
      </c>
      <c r="P9" s="60">
        <v>0</v>
      </c>
      <c r="Q9" s="60">
        <f>ROUND(E9*P9,2)</f>
        <v>0</v>
      </c>
      <c r="R9" s="54"/>
      <c r="S9" s="54" t="s">
        <v>135</v>
      </c>
      <c r="T9" s="54" t="s">
        <v>135</v>
      </c>
      <c r="U9" s="54">
        <v>0.99</v>
      </c>
      <c r="V9" s="54">
        <f>ROUND(E9*U9,2)</f>
        <v>345.11</v>
      </c>
      <c r="W9" s="54"/>
      <c r="X9" s="54" t="s">
        <v>136</v>
      </c>
      <c r="Y9" s="54" t="s">
        <v>137</v>
      </c>
      <c r="Z9" s="55"/>
      <c r="AA9" s="55"/>
      <c r="AB9" s="55"/>
      <c r="AC9" s="55"/>
      <c r="AD9" s="55"/>
      <c r="AE9" s="55"/>
      <c r="AF9" s="55"/>
      <c r="AG9" s="55" t="s">
        <v>138</v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</row>
    <row r="10" spans="1:60" ht="22.5" outlineLevel="2">
      <c r="A10" s="56"/>
      <c r="B10" s="57"/>
      <c r="C10" s="74" t="s">
        <v>139</v>
      </c>
      <c r="D10" s="75"/>
      <c r="E10" s="76">
        <v>57.140500000000003</v>
      </c>
      <c r="F10" s="54"/>
      <c r="G10" s="54"/>
      <c r="H10" s="54"/>
      <c r="I10" s="54"/>
      <c r="J10" s="54"/>
      <c r="K10" s="54"/>
      <c r="L10" s="54"/>
      <c r="M10" s="54"/>
      <c r="N10" s="60"/>
      <c r="O10" s="60"/>
      <c r="P10" s="60"/>
      <c r="Q10" s="60"/>
      <c r="R10" s="54"/>
      <c r="S10" s="54"/>
      <c r="T10" s="54"/>
      <c r="U10" s="54"/>
      <c r="V10" s="54"/>
      <c r="W10" s="54"/>
      <c r="X10" s="54"/>
      <c r="Y10" s="54"/>
      <c r="Z10" s="55"/>
      <c r="AA10" s="55"/>
      <c r="AB10" s="55"/>
      <c r="AC10" s="55"/>
      <c r="AD10" s="55"/>
      <c r="AE10" s="55"/>
      <c r="AF10" s="55"/>
      <c r="AG10" s="55" t="s">
        <v>140</v>
      </c>
      <c r="AH10" s="55">
        <v>0</v>
      </c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</row>
    <row r="11" spans="1:60" outlineLevel="3">
      <c r="A11" s="56"/>
      <c r="B11" s="57"/>
      <c r="C11" s="74" t="s">
        <v>141</v>
      </c>
      <c r="D11" s="75"/>
      <c r="E11" s="76">
        <v>35.603749999999998</v>
      </c>
      <c r="F11" s="54"/>
      <c r="G11" s="54"/>
      <c r="H11" s="54"/>
      <c r="I11" s="54"/>
      <c r="J11" s="54"/>
      <c r="K11" s="54"/>
      <c r="L11" s="54"/>
      <c r="M11" s="54"/>
      <c r="N11" s="60"/>
      <c r="O11" s="60"/>
      <c r="P11" s="60"/>
      <c r="Q11" s="60"/>
      <c r="R11" s="54"/>
      <c r="S11" s="54"/>
      <c r="T11" s="54"/>
      <c r="U11" s="54"/>
      <c r="V11" s="54"/>
      <c r="W11" s="54"/>
      <c r="X11" s="54"/>
      <c r="Y11" s="54"/>
      <c r="Z11" s="55"/>
      <c r="AA11" s="55"/>
      <c r="AB11" s="55"/>
      <c r="AC11" s="55"/>
      <c r="AD11" s="55"/>
      <c r="AE11" s="55"/>
      <c r="AF11" s="55"/>
      <c r="AG11" s="55" t="s">
        <v>140</v>
      </c>
      <c r="AH11" s="55">
        <v>0</v>
      </c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</row>
    <row r="12" spans="1:60" ht="22.5" outlineLevel="3">
      <c r="A12" s="56"/>
      <c r="B12" s="57"/>
      <c r="C12" s="74" t="s">
        <v>142</v>
      </c>
      <c r="D12" s="75"/>
      <c r="E12" s="76">
        <v>255.84700000000001</v>
      </c>
      <c r="F12" s="54"/>
      <c r="G12" s="54"/>
      <c r="H12" s="54"/>
      <c r="I12" s="54"/>
      <c r="J12" s="54"/>
      <c r="K12" s="54"/>
      <c r="L12" s="54"/>
      <c r="M12" s="54"/>
      <c r="N12" s="60"/>
      <c r="O12" s="60"/>
      <c r="P12" s="60"/>
      <c r="Q12" s="60"/>
      <c r="R12" s="54"/>
      <c r="S12" s="54"/>
      <c r="T12" s="54"/>
      <c r="U12" s="54"/>
      <c r="V12" s="54"/>
      <c r="W12" s="54"/>
      <c r="X12" s="54"/>
      <c r="Y12" s="54"/>
      <c r="Z12" s="55"/>
      <c r="AA12" s="55"/>
      <c r="AB12" s="55"/>
      <c r="AC12" s="55"/>
      <c r="AD12" s="55"/>
      <c r="AE12" s="55"/>
      <c r="AF12" s="55"/>
      <c r="AG12" s="55" t="s">
        <v>140</v>
      </c>
      <c r="AH12" s="55">
        <v>0</v>
      </c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</row>
    <row r="13" spans="1:60" ht="22.5" outlineLevel="1">
      <c r="A13" s="46">
        <v>2</v>
      </c>
      <c r="B13" s="47" t="s">
        <v>143</v>
      </c>
      <c r="C13" s="48" t="s">
        <v>144</v>
      </c>
      <c r="D13" s="49" t="s">
        <v>134</v>
      </c>
      <c r="E13" s="50">
        <v>4.7725</v>
      </c>
      <c r="F13" s="51"/>
      <c r="G13" s="53">
        <f>ROUND(E13*F13,2)</f>
        <v>0</v>
      </c>
      <c r="H13" s="487">
        <v>278.33</v>
      </c>
      <c r="I13" s="54">
        <f>ROUND(E13*H13,2)</f>
        <v>1328.33</v>
      </c>
      <c r="J13" s="487">
        <v>429.67</v>
      </c>
      <c r="K13" s="54">
        <f>ROUND(E13*J13,2)</f>
        <v>2050.6</v>
      </c>
      <c r="L13" s="54">
        <v>21</v>
      </c>
      <c r="M13" s="54">
        <f>G13*(1+L13/100)</f>
        <v>0</v>
      </c>
      <c r="N13" s="60">
        <v>1.201E-2</v>
      </c>
      <c r="O13" s="60">
        <f>ROUND(E13*N13,2)</f>
        <v>0.06</v>
      </c>
      <c r="P13" s="60">
        <v>0</v>
      </c>
      <c r="Q13" s="60">
        <f>ROUND(E13*P13,2)</f>
        <v>0</v>
      </c>
      <c r="R13" s="54"/>
      <c r="S13" s="54" t="s">
        <v>135</v>
      </c>
      <c r="T13" s="54" t="s">
        <v>135</v>
      </c>
      <c r="U13" s="54">
        <v>0.69</v>
      </c>
      <c r="V13" s="54">
        <f>ROUND(E13*U13,2)</f>
        <v>3.29</v>
      </c>
      <c r="W13" s="54"/>
      <c r="X13" s="54" t="s">
        <v>136</v>
      </c>
      <c r="Y13" s="54" t="s">
        <v>137</v>
      </c>
      <c r="Z13" s="55"/>
      <c r="AA13" s="55"/>
      <c r="AB13" s="55"/>
      <c r="AC13" s="55"/>
      <c r="AD13" s="55"/>
      <c r="AE13" s="55"/>
      <c r="AF13" s="55"/>
      <c r="AG13" s="55" t="s">
        <v>138</v>
      </c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</row>
    <row r="14" spans="1:60" outlineLevel="2">
      <c r="A14" s="56"/>
      <c r="B14" s="57"/>
      <c r="C14" s="74" t="s">
        <v>145</v>
      </c>
      <c r="D14" s="75"/>
      <c r="E14" s="76">
        <v>4.7725</v>
      </c>
      <c r="F14" s="54"/>
      <c r="G14" s="54"/>
      <c r="H14" s="54"/>
      <c r="I14" s="54"/>
      <c r="J14" s="54"/>
      <c r="K14" s="54"/>
      <c r="L14" s="54"/>
      <c r="M14" s="54"/>
      <c r="N14" s="60"/>
      <c r="O14" s="60"/>
      <c r="P14" s="60"/>
      <c r="Q14" s="60"/>
      <c r="R14" s="54"/>
      <c r="S14" s="54"/>
      <c r="T14" s="54"/>
      <c r="U14" s="54"/>
      <c r="V14" s="54"/>
      <c r="W14" s="54"/>
      <c r="X14" s="54"/>
      <c r="Y14" s="54"/>
      <c r="Z14" s="55"/>
      <c r="AA14" s="55"/>
      <c r="AB14" s="55"/>
      <c r="AC14" s="55"/>
      <c r="AD14" s="55"/>
      <c r="AE14" s="55"/>
      <c r="AF14" s="55"/>
      <c r="AG14" s="55" t="s">
        <v>140</v>
      </c>
      <c r="AH14" s="55">
        <v>0</v>
      </c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</row>
    <row r="15" spans="1:60" ht="22.5" outlineLevel="1">
      <c r="A15" s="46">
        <v>3</v>
      </c>
      <c r="B15" s="47" t="s">
        <v>146</v>
      </c>
      <c r="C15" s="48" t="s">
        <v>147</v>
      </c>
      <c r="D15" s="49" t="s">
        <v>134</v>
      </c>
      <c r="E15" s="50">
        <v>26.311</v>
      </c>
      <c r="F15" s="51"/>
      <c r="G15" s="53">
        <f>ROUND(E15*F15,2)</f>
        <v>0</v>
      </c>
      <c r="H15" s="487">
        <v>463.85</v>
      </c>
      <c r="I15" s="54">
        <f>ROUND(E15*H15,2)</f>
        <v>12204.36</v>
      </c>
      <c r="J15" s="487">
        <v>522.15</v>
      </c>
      <c r="K15" s="54">
        <f>ROUND(E15*J15,2)</f>
        <v>13738.29</v>
      </c>
      <c r="L15" s="54">
        <v>21</v>
      </c>
      <c r="M15" s="54">
        <f>G15*(1+L15/100)</f>
        <v>0</v>
      </c>
      <c r="N15" s="60">
        <v>2.2440000000000002E-2</v>
      </c>
      <c r="O15" s="60">
        <f>ROUND(E15*N15,2)</f>
        <v>0.59</v>
      </c>
      <c r="P15" s="60">
        <v>0</v>
      </c>
      <c r="Q15" s="60">
        <f>ROUND(E15*P15,2)</f>
        <v>0</v>
      </c>
      <c r="R15" s="54"/>
      <c r="S15" s="54" t="s">
        <v>135</v>
      </c>
      <c r="T15" s="54" t="s">
        <v>135</v>
      </c>
      <c r="U15" s="54">
        <v>0.83848999999999996</v>
      </c>
      <c r="V15" s="54">
        <f>ROUND(E15*U15,2)</f>
        <v>22.06</v>
      </c>
      <c r="W15" s="54"/>
      <c r="X15" s="54" t="s">
        <v>136</v>
      </c>
      <c r="Y15" s="54" t="s">
        <v>137</v>
      </c>
      <c r="Z15" s="55"/>
      <c r="AA15" s="55"/>
      <c r="AB15" s="55"/>
      <c r="AC15" s="55"/>
      <c r="AD15" s="55"/>
      <c r="AE15" s="55"/>
      <c r="AF15" s="55"/>
      <c r="AG15" s="55" t="s">
        <v>138</v>
      </c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</row>
    <row r="16" spans="1:60" outlineLevel="2">
      <c r="A16" s="56"/>
      <c r="B16" s="57"/>
      <c r="C16" s="74" t="s">
        <v>148</v>
      </c>
      <c r="D16" s="75"/>
      <c r="E16" s="76">
        <v>26.311</v>
      </c>
      <c r="F16" s="54"/>
      <c r="G16" s="54"/>
      <c r="H16" s="54"/>
      <c r="I16" s="54"/>
      <c r="J16" s="54"/>
      <c r="K16" s="54"/>
      <c r="L16" s="54"/>
      <c r="M16" s="54"/>
      <c r="N16" s="60"/>
      <c r="O16" s="60"/>
      <c r="P16" s="60"/>
      <c r="Q16" s="60"/>
      <c r="R16" s="54"/>
      <c r="S16" s="54"/>
      <c r="T16" s="54"/>
      <c r="U16" s="54"/>
      <c r="V16" s="54"/>
      <c r="W16" s="54"/>
      <c r="X16" s="54"/>
      <c r="Y16" s="54"/>
      <c r="Z16" s="55"/>
      <c r="AA16" s="55"/>
      <c r="AB16" s="55"/>
      <c r="AC16" s="55"/>
      <c r="AD16" s="55"/>
      <c r="AE16" s="55"/>
      <c r="AF16" s="55"/>
      <c r="AG16" s="55" t="s">
        <v>140</v>
      </c>
      <c r="AH16" s="55">
        <v>0</v>
      </c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</row>
    <row r="17" spans="1:60" ht="25.5">
      <c r="A17" s="38" t="s">
        <v>130</v>
      </c>
      <c r="B17" s="39" t="s">
        <v>56</v>
      </c>
      <c r="C17" s="40" t="s">
        <v>57</v>
      </c>
      <c r="D17" s="41"/>
      <c r="E17" s="42"/>
      <c r="F17" s="43"/>
      <c r="G17" s="44">
        <f>SUMIF(AG18:AG19,"&lt;&gt;NOR",G18:G19)</f>
        <v>0</v>
      </c>
      <c r="H17" s="45"/>
      <c r="I17" s="45">
        <f>SUM(I18:I19)</f>
        <v>10571.09</v>
      </c>
      <c r="J17" s="45"/>
      <c r="K17" s="45">
        <f>SUM(K18:K19)</f>
        <v>18521.71</v>
      </c>
      <c r="L17" s="45"/>
      <c r="M17" s="45">
        <f>SUM(M18:M19)</f>
        <v>0</v>
      </c>
      <c r="N17" s="486"/>
      <c r="O17" s="486">
        <f>SUM(O18:O19)</f>
        <v>0.76</v>
      </c>
      <c r="P17" s="486"/>
      <c r="Q17" s="486">
        <f>SUM(Q18:Q19)</f>
        <v>0</v>
      </c>
      <c r="R17" s="45"/>
      <c r="S17" s="45"/>
      <c r="T17" s="45"/>
      <c r="U17" s="45"/>
      <c r="V17" s="45">
        <f>SUM(V18:V19)</f>
        <v>34.270000000000003</v>
      </c>
      <c r="W17" s="45"/>
      <c r="X17" s="45"/>
      <c r="Y17" s="45"/>
      <c r="AG17" s="15" t="s">
        <v>131</v>
      </c>
    </row>
    <row r="18" spans="1:60" outlineLevel="1">
      <c r="A18" s="46">
        <v>4</v>
      </c>
      <c r="B18" s="47" t="s">
        <v>149</v>
      </c>
      <c r="C18" s="48" t="s">
        <v>150</v>
      </c>
      <c r="D18" s="49" t="s">
        <v>134</v>
      </c>
      <c r="E18" s="50">
        <v>52.8</v>
      </c>
      <c r="F18" s="51"/>
      <c r="G18" s="53">
        <f>ROUND(E18*F18,2)</f>
        <v>0</v>
      </c>
      <c r="H18" s="487">
        <v>200.21</v>
      </c>
      <c r="I18" s="54">
        <f>ROUND(E18*H18,2)</f>
        <v>10571.09</v>
      </c>
      <c r="J18" s="487">
        <v>350.79</v>
      </c>
      <c r="K18" s="54">
        <f>ROUND(E18*J18,2)</f>
        <v>18521.71</v>
      </c>
      <c r="L18" s="54">
        <v>21</v>
      </c>
      <c r="M18" s="54">
        <f>G18*(1+L18/100)</f>
        <v>0</v>
      </c>
      <c r="N18" s="60">
        <v>1.439E-2</v>
      </c>
      <c r="O18" s="60">
        <f>ROUND(E18*N18,2)</f>
        <v>0.76</v>
      </c>
      <c r="P18" s="60">
        <v>0</v>
      </c>
      <c r="Q18" s="60">
        <f>ROUND(E18*P18,2)</f>
        <v>0</v>
      </c>
      <c r="R18" s="54"/>
      <c r="S18" s="54" t="s">
        <v>135</v>
      </c>
      <c r="T18" s="54" t="s">
        <v>135</v>
      </c>
      <c r="U18" s="54">
        <v>0.64900000000000002</v>
      </c>
      <c r="V18" s="54">
        <f>ROUND(E18*U18,2)</f>
        <v>34.270000000000003</v>
      </c>
      <c r="W18" s="54"/>
      <c r="X18" s="54" t="s">
        <v>136</v>
      </c>
      <c r="Y18" s="54" t="s">
        <v>137</v>
      </c>
      <c r="Z18" s="55"/>
      <c r="AA18" s="55"/>
      <c r="AB18" s="55"/>
      <c r="AC18" s="55"/>
      <c r="AD18" s="55"/>
      <c r="AE18" s="55"/>
      <c r="AF18" s="55"/>
      <c r="AG18" s="55" t="s">
        <v>138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</row>
    <row r="19" spans="1:60" outlineLevel="2">
      <c r="A19" s="56"/>
      <c r="B19" s="57"/>
      <c r="C19" s="74" t="s">
        <v>151</v>
      </c>
      <c r="D19" s="75"/>
      <c r="E19" s="76">
        <v>52.8</v>
      </c>
      <c r="F19" s="54"/>
      <c r="G19" s="54"/>
      <c r="H19" s="54"/>
      <c r="I19" s="54"/>
      <c r="J19" s="54"/>
      <c r="K19" s="54"/>
      <c r="L19" s="54"/>
      <c r="M19" s="54"/>
      <c r="N19" s="60"/>
      <c r="O19" s="60"/>
      <c r="P19" s="60"/>
      <c r="Q19" s="60"/>
      <c r="R19" s="54"/>
      <c r="S19" s="54"/>
      <c r="T19" s="54"/>
      <c r="U19" s="54"/>
      <c r="V19" s="54"/>
      <c r="W19" s="54"/>
      <c r="X19" s="54"/>
      <c r="Y19" s="54"/>
      <c r="Z19" s="55"/>
      <c r="AA19" s="55"/>
      <c r="AB19" s="55"/>
      <c r="AC19" s="55"/>
      <c r="AD19" s="55"/>
      <c r="AE19" s="55"/>
      <c r="AF19" s="55"/>
      <c r="AG19" s="55" t="s">
        <v>140</v>
      </c>
      <c r="AH19" s="55">
        <v>0</v>
      </c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</row>
    <row r="20" spans="1:60">
      <c r="A20" s="38" t="s">
        <v>130</v>
      </c>
      <c r="B20" s="39" t="s">
        <v>58</v>
      </c>
      <c r="C20" s="40" t="s">
        <v>59</v>
      </c>
      <c r="D20" s="41"/>
      <c r="E20" s="42"/>
      <c r="F20" s="43"/>
      <c r="G20" s="44">
        <f>SUMIF(AG21:AG38,"&lt;&gt;NOR",G21:G38)</f>
        <v>0</v>
      </c>
      <c r="H20" s="45"/>
      <c r="I20" s="45">
        <f>SUM(I21:I38)</f>
        <v>31833.22</v>
      </c>
      <c r="J20" s="45"/>
      <c r="K20" s="45">
        <f>SUM(K21:K38)</f>
        <v>88219.78</v>
      </c>
      <c r="L20" s="45"/>
      <c r="M20" s="45">
        <f>SUM(M21:M38)</f>
        <v>0</v>
      </c>
      <c r="N20" s="486"/>
      <c r="O20" s="486">
        <f>SUM(O21:O38)</f>
        <v>1.7</v>
      </c>
      <c r="P20" s="486"/>
      <c r="Q20" s="486">
        <f>SUM(Q21:Q38)</f>
        <v>0</v>
      </c>
      <c r="R20" s="45"/>
      <c r="S20" s="45"/>
      <c r="T20" s="45"/>
      <c r="U20" s="45"/>
      <c r="V20" s="45">
        <f>SUM(V21:V38)</f>
        <v>162.94</v>
      </c>
      <c r="W20" s="45"/>
      <c r="X20" s="45"/>
      <c r="Y20" s="45"/>
      <c r="AG20" s="15" t="s">
        <v>131</v>
      </c>
    </row>
    <row r="21" spans="1:60" outlineLevel="1">
      <c r="A21" s="46">
        <v>5</v>
      </c>
      <c r="B21" s="47" t="s">
        <v>152</v>
      </c>
      <c r="C21" s="48" t="s">
        <v>153</v>
      </c>
      <c r="D21" s="49" t="s">
        <v>134</v>
      </c>
      <c r="E21" s="50">
        <v>605.38</v>
      </c>
      <c r="F21" s="51"/>
      <c r="G21" s="53">
        <f>ROUND(E21*F21,2)</f>
        <v>0</v>
      </c>
      <c r="H21" s="487">
        <v>19.690000000000001</v>
      </c>
      <c r="I21" s="54">
        <f>ROUND(E21*H21,2)</f>
        <v>11919.93</v>
      </c>
      <c r="J21" s="487">
        <v>39.31</v>
      </c>
      <c r="K21" s="54">
        <f>ROUND(E21*J21,2)</f>
        <v>23797.49</v>
      </c>
      <c r="L21" s="54">
        <v>21</v>
      </c>
      <c r="M21" s="54">
        <f>G21*(1+L21/100)</f>
        <v>0</v>
      </c>
      <c r="N21" s="60">
        <v>4.0000000000000003E-5</v>
      </c>
      <c r="O21" s="60">
        <f>ROUND(E21*N21,2)</f>
        <v>0.02</v>
      </c>
      <c r="P21" s="60">
        <v>0</v>
      </c>
      <c r="Q21" s="60">
        <f>ROUND(E21*P21,2)</f>
        <v>0</v>
      </c>
      <c r="R21" s="54"/>
      <c r="S21" s="54" t="s">
        <v>135</v>
      </c>
      <c r="T21" s="54" t="s">
        <v>135</v>
      </c>
      <c r="U21" s="54">
        <v>7.8E-2</v>
      </c>
      <c r="V21" s="54">
        <f>ROUND(E21*U21,2)</f>
        <v>47.22</v>
      </c>
      <c r="W21" s="54"/>
      <c r="X21" s="54" t="s">
        <v>136</v>
      </c>
      <c r="Y21" s="54" t="s">
        <v>137</v>
      </c>
      <c r="Z21" s="55"/>
      <c r="AA21" s="55"/>
      <c r="AB21" s="55"/>
      <c r="AC21" s="55"/>
      <c r="AD21" s="55"/>
      <c r="AE21" s="55"/>
      <c r="AF21" s="55"/>
      <c r="AG21" s="55" t="s">
        <v>138</v>
      </c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</row>
    <row r="22" spans="1:60" outlineLevel="2">
      <c r="A22" s="56"/>
      <c r="B22" s="57"/>
      <c r="C22" s="74" t="s">
        <v>154</v>
      </c>
      <c r="D22" s="75"/>
      <c r="E22" s="76">
        <v>389.553</v>
      </c>
      <c r="F22" s="54"/>
      <c r="G22" s="54"/>
      <c r="H22" s="54"/>
      <c r="I22" s="54"/>
      <c r="J22" s="54"/>
      <c r="K22" s="54"/>
      <c r="L22" s="54"/>
      <c r="M22" s="54"/>
      <c r="N22" s="60"/>
      <c r="O22" s="60"/>
      <c r="P22" s="60"/>
      <c r="Q22" s="60"/>
      <c r="R22" s="54"/>
      <c r="S22" s="54"/>
      <c r="T22" s="54"/>
      <c r="U22" s="54"/>
      <c r="V22" s="54"/>
      <c r="W22" s="54"/>
      <c r="X22" s="54"/>
      <c r="Y22" s="54"/>
      <c r="Z22" s="55"/>
      <c r="AA22" s="55"/>
      <c r="AB22" s="55"/>
      <c r="AC22" s="55"/>
      <c r="AD22" s="55"/>
      <c r="AE22" s="55"/>
      <c r="AF22" s="55"/>
      <c r="AG22" s="55" t="s">
        <v>140</v>
      </c>
      <c r="AH22" s="55">
        <v>5</v>
      </c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</row>
    <row r="23" spans="1:60" outlineLevel="3">
      <c r="A23" s="56"/>
      <c r="B23" s="57"/>
      <c r="C23" s="74" t="s">
        <v>155</v>
      </c>
      <c r="D23" s="75"/>
      <c r="E23" s="76">
        <v>91.6</v>
      </c>
      <c r="F23" s="54"/>
      <c r="G23" s="54"/>
      <c r="H23" s="54"/>
      <c r="I23" s="54"/>
      <c r="J23" s="54"/>
      <c r="K23" s="54"/>
      <c r="L23" s="54"/>
      <c r="M23" s="54"/>
      <c r="N23" s="60"/>
      <c r="O23" s="60"/>
      <c r="P23" s="60"/>
      <c r="Q23" s="60"/>
      <c r="R23" s="54"/>
      <c r="S23" s="54"/>
      <c r="T23" s="54"/>
      <c r="U23" s="54"/>
      <c r="V23" s="54"/>
      <c r="W23" s="54"/>
      <c r="X23" s="54"/>
      <c r="Y23" s="54"/>
      <c r="Z23" s="55"/>
      <c r="AA23" s="55"/>
      <c r="AB23" s="55"/>
      <c r="AC23" s="55"/>
      <c r="AD23" s="55"/>
      <c r="AE23" s="55"/>
      <c r="AF23" s="55"/>
      <c r="AG23" s="55" t="s">
        <v>140</v>
      </c>
      <c r="AH23" s="55">
        <v>0</v>
      </c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</row>
    <row r="24" spans="1:60" ht="22.5" outlineLevel="3">
      <c r="A24" s="56"/>
      <c r="B24" s="57"/>
      <c r="C24" s="74" t="s">
        <v>156</v>
      </c>
      <c r="D24" s="75"/>
      <c r="E24" s="76">
        <v>124.227</v>
      </c>
      <c r="F24" s="54"/>
      <c r="G24" s="54"/>
      <c r="H24" s="54"/>
      <c r="I24" s="54"/>
      <c r="J24" s="54"/>
      <c r="K24" s="54"/>
      <c r="L24" s="54"/>
      <c r="M24" s="54"/>
      <c r="N24" s="60"/>
      <c r="O24" s="60"/>
      <c r="P24" s="60"/>
      <c r="Q24" s="60"/>
      <c r="R24" s="54"/>
      <c r="S24" s="54"/>
      <c r="T24" s="54"/>
      <c r="U24" s="54"/>
      <c r="V24" s="54"/>
      <c r="W24" s="54"/>
      <c r="X24" s="54"/>
      <c r="Y24" s="54"/>
      <c r="Z24" s="55"/>
      <c r="AA24" s="55"/>
      <c r="AB24" s="55"/>
      <c r="AC24" s="55"/>
      <c r="AD24" s="55"/>
      <c r="AE24" s="55"/>
      <c r="AF24" s="55"/>
      <c r="AG24" s="55" t="s">
        <v>140</v>
      </c>
      <c r="AH24" s="55">
        <v>0</v>
      </c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</row>
    <row r="25" spans="1:60" outlineLevel="1">
      <c r="A25" s="46">
        <v>6</v>
      </c>
      <c r="B25" s="47" t="s">
        <v>152</v>
      </c>
      <c r="C25" s="48" t="s">
        <v>153</v>
      </c>
      <c r="D25" s="49" t="s">
        <v>134</v>
      </c>
      <c r="E25" s="50">
        <v>126.89924999999999</v>
      </c>
      <c r="F25" s="51"/>
      <c r="G25" s="53">
        <f>ROUND(E25*F25,2)</f>
        <v>0</v>
      </c>
      <c r="H25" s="487">
        <v>19.690000000000001</v>
      </c>
      <c r="I25" s="54">
        <f>ROUND(E25*H25,2)</f>
        <v>2498.65</v>
      </c>
      <c r="J25" s="487">
        <v>39.31</v>
      </c>
      <c r="K25" s="54">
        <f>ROUND(E25*J25,2)</f>
        <v>4988.41</v>
      </c>
      <c r="L25" s="54">
        <v>21</v>
      </c>
      <c r="M25" s="54">
        <f>G25*(1+L25/100)</f>
        <v>0</v>
      </c>
      <c r="N25" s="60">
        <v>4.0000000000000003E-5</v>
      </c>
      <c r="O25" s="60">
        <f>ROUND(E25*N25,2)</f>
        <v>0.01</v>
      </c>
      <c r="P25" s="60">
        <v>0</v>
      </c>
      <c r="Q25" s="60">
        <f>ROUND(E25*P25,2)</f>
        <v>0</v>
      </c>
      <c r="R25" s="54"/>
      <c r="S25" s="54" t="s">
        <v>135</v>
      </c>
      <c r="T25" s="54" t="s">
        <v>135</v>
      </c>
      <c r="U25" s="54">
        <v>7.8E-2</v>
      </c>
      <c r="V25" s="54">
        <f>ROUND(E25*U25,2)</f>
        <v>9.9</v>
      </c>
      <c r="W25" s="54"/>
      <c r="X25" s="54" t="s">
        <v>136</v>
      </c>
      <c r="Y25" s="54" t="s">
        <v>137</v>
      </c>
      <c r="Z25" s="55"/>
      <c r="AA25" s="55"/>
      <c r="AB25" s="55"/>
      <c r="AC25" s="55"/>
      <c r="AD25" s="55"/>
      <c r="AE25" s="55"/>
      <c r="AF25" s="55"/>
      <c r="AG25" s="55" t="s">
        <v>138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</row>
    <row r="26" spans="1:60" outlineLevel="2">
      <c r="A26" s="56"/>
      <c r="B26" s="57"/>
      <c r="C26" s="74" t="s">
        <v>157</v>
      </c>
      <c r="D26" s="75"/>
      <c r="E26" s="76">
        <v>85.649249999999995</v>
      </c>
      <c r="F26" s="54"/>
      <c r="G26" s="54"/>
      <c r="H26" s="54"/>
      <c r="I26" s="54"/>
      <c r="J26" s="54"/>
      <c r="K26" s="54"/>
      <c r="L26" s="54"/>
      <c r="M26" s="54"/>
      <c r="N26" s="60"/>
      <c r="O26" s="60"/>
      <c r="P26" s="60"/>
      <c r="Q26" s="60"/>
      <c r="R26" s="54"/>
      <c r="S26" s="54"/>
      <c r="T26" s="54"/>
      <c r="U26" s="54"/>
      <c r="V26" s="54"/>
      <c r="W26" s="54"/>
      <c r="X26" s="54"/>
      <c r="Y26" s="54"/>
      <c r="Z26" s="55"/>
      <c r="AA26" s="55"/>
      <c r="AB26" s="55"/>
      <c r="AC26" s="55"/>
      <c r="AD26" s="55"/>
      <c r="AE26" s="55"/>
      <c r="AF26" s="55"/>
      <c r="AG26" s="55" t="s">
        <v>140</v>
      </c>
      <c r="AH26" s="55">
        <v>0</v>
      </c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</row>
    <row r="27" spans="1:60" outlineLevel="3">
      <c r="A27" s="56"/>
      <c r="B27" s="57"/>
      <c r="C27" s="74" t="s">
        <v>158</v>
      </c>
      <c r="D27" s="75"/>
      <c r="E27" s="76">
        <v>41.25</v>
      </c>
      <c r="F27" s="54"/>
      <c r="G27" s="54"/>
      <c r="H27" s="54"/>
      <c r="I27" s="54"/>
      <c r="J27" s="54"/>
      <c r="K27" s="54"/>
      <c r="L27" s="54"/>
      <c r="M27" s="54"/>
      <c r="N27" s="60"/>
      <c r="O27" s="60"/>
      <c r="P27" s="60"/>
      <c r="Q27" s="60"/>
      <c r="R27" s="54"/>
      <c r="S27" s="54"/>
      <c r="T27" s="54"/>
      <c r="U27" s="54"/>
      <c r="V27" s="54"/>
      <c r="W27" s="54"/>
      <c r="X27" s="54"/>
      <c r="Y27" s="54"/>
      <c r="Z27" s="55"/>
      <c r="AA27" s="55"/>
      <c r="AB27" s="55"/>
      <c r="AC27" s="55"/>
      <c r="AD27" s="55"/>
      <c r="AE27" s="55"/>
      <c r="AF27" s="55"/>
      <c r="AG27" s="55" t="s">
        <v>140</v>
      </c>
      <c r="AH27" s="55">
        <v>0</v>
      </c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</row>
    <row r="28" spans="1:60" ht="22.5" outlineLevel="1">
      <c r="A28" s="46">
        <v>7</v>
      </c>
      <c r="B28" s="47" t="s">
        <v>159</v>
      </c>
      <c r="C28" s="48" t="s">
        <v>160</v>
      </c>
      <c r="D28" s="49" t="s">
        <v>161</v>
      </c>
      <c r="E28" s="50">
        <v>31</v>
      </c>
      <c r="F28" s="51"/>
      <c r="G28" s="53">
        <f>ROUND(E28*F28,2)</f>
        <v>0</v>
      </c>
      <c r="H28" s="487">
        <v>222.81</v>
      </c>
      <c r="I28" s="54">
        <f>ROUND(E28*H28,2)</f>
        <v>6907.11</v>
      </c>
      <c r="J28" s="487">
        <v>147.69</v>
      </c>
      <c r="K28" s="54">
        <f>ROUND(E28*J28,2)</f>
        <v>4578.3900000000003</v>
      </c>
      <c r="L28" s="54">
        <v>21</v>
      </c>
      <c r="M28" s="54">
        <f>G28*(1+L28/100)</f>
        <v>0</v>
      </c>
      <c r="N28" s="60">
        <v>3.8980000000000001E-2</v>
      </c>
      <c r="O28" s="60">
        <f>ROUND(E28*N28,2)</f>
        <v>1.21</v>
      </c>
      <c r="P28" s="60">
        <v>0</v>
      </c>
      <c r="Q28" s="60">
        <f>ROUND(E28*P28,2)</f>
        <v>0</v>
      </c>
      <c r="R28" s="54"/>
      <c r="S28" s="54" t="s">
        <v>135</v>
      </c>
      <c r="T28" s="54" t="s">
        <v>135</v>
      </c>
      <c r="U28" s="54">
        <v>0.29299999999999998</v>
      </c>
      <c r="V28" s="54">
        <f>ROUND(E28*U28,2)</f>
        <v>9.08</v>
      </c>
      <c r="W28" s="54"/>
      <c r="X28" s="54" t="s">
        <v>136</v>
      </c>
      <c r="Y28" s="54" t="s">
        <v>137</v>
      </c>
      <c r="Z28" s="55"/>
      <c r="AA28" s="55"/>
      <c r="AB28" s="55"/>
      <c r="AC28" s="55"/>
      <c r="AD28" s="55"/>
      <c r="AE28" s="55"/>
      <c r="AF28" s="55"/>
      <c r="AG28" s="55" t="s">
        <v>138</v>
      </c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</row>
    <row r="29" spans="1:60" outlineLevel="2">
      <c r="A29" s="56"/>
      <c r="B29" s="57"/>
      <c r="C29" s="74" t="s">
        <v>162</v>
      </c>
      <c r="D29" s="75"/>
      <c r="E29" s="76">
        <v>31</v>
      </c>
      <c r="F29" s="54"/>
      <c r="G29" s="54"/>
      <c r="H29" s="54"/>
      <c r="I29" s="54"/>
      <c r="J29" s="54"/>
      <c r="K29" s="54"/>
      <c r="L29" s="54"/>
      <c r="M29" s="54"/>
      <c r="N29" s="60"/>
      <c r="O29" s="60"/>
      <c r="P29" s="60"/>
      <c r="Q29" s="60"/>
      <c r="R29" s="54"/>
      <c r="S29" s="54"/>
      <c r="T29" s="54"/>
      <c r="U29" s="54"/>
      <c r="V29" s="54"/>
      <c r="W29" s="54"/>
      <c r="X29" s="54"/>
      <c r="Y29" s="54"/>
      <c r="Z29" s="55"/>
      <c r="AA29" s="55"/>
      <c r="AB29" s="55"/>
      <c r="AC29" s="55"/>
      <c r="AD29" s="55"/>
      <c r="AE29" s="55"/>
      <c r="AF29" s="55"/>
      <c r="AG29" s="55" t="s">
        <v>140</v>
      </c>
      <c r="AH29" s="55">
        <v>5</v>
      </c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ht="22.5" outlineLevel="1">
      <c r="A30" s="46">
        <v>8</v>
      </c>
      <c r="B30" s="47" t="s">
        <v>163</v>
      </c>
      <c r="C30" s="48" t="s">
        <v>164</v>
      </c>
      <c r="D30" s="49" t="s">
        <v>134</v>
      </c>
      <c r="E30" s="50">
        <v>4.6500000000000004</v>
      </c>
      <c r="F30" s="51"/>
      <c r="G30" s="53">
        <f>ROUND(E30*F30,2)</f>
        <v>0</v>
      </c>
      <c r="H30" s="487">
        <v>407.19</v>
      </c>
      <c r="I30" s="54">
        <f>ROUND(E30*H30,2)</f>
        <v>1893.43</v>
      </c>
      <c r="J30" s="487">
        <v>1068.81</v>
      </c>
      <c r="K30" s="54">
        <f>ROUND(E30*J30,2)</f>
        <v>4969.97</v>
      </c>
      <c r="L30" s="54">
        <v>21</v>
      </c>
      <c r="M30" s="54">
        <f>G30*(1+L30/100)</f>
        <v>0</v>
      </c>
      <c r="N30" s="60">
        <v>3.9039999999999998E-2</v>
      </c>
      <c r="O30" s="60">
        <f>ROUND(E30*N30,2)</f>
        <v>0.18</v>
      </c>
      <c r="P30" s="60">
        <v>0</v>
      </c>
      <c r="Q30" s="60">
        <f>ROUND(E30*P30,2)</f>
        <v>0</v>
      </c>
      <c r="R30" s="54"/>
      <c r="S30" s="54" t="s">
        <v>135</v>
      </c>
      <c r="T30" s="54" t="s">
        <v>135</v>
      </c>
      <c r="U30" s="54">
        <v>1.8764099999999999</v>
      </c>
      <c r="V30" s="54">
        <f>ROUND(E30*U30,2)</f>
        <v>8.73</v>
      </c>
      <c r="W30" s="54"/>
      <c r="X30" s="54" t="s">
        <v>136</v>
      </c>
      <c r="Y30" s="54" t="s">
        <v>137</v>
      </c>
      <c r="Z30" s="55"/>
      <c r="AA30" s="55"/>
      <c r="AB30" s="55"/>
      <c r="AC30" s="55"/>
      <c r="AD30" s="55"/>
      <c r="AE30" s="55"/>
      <c r="AF30" s="55"/>
      <c r="AG30" s="55" t="s">
        <v>138</v>
      </c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</row>
    <row r="31" spans="1:60" outlineLevel="2">
      <c r="A31" s="56"/>
      <c r="B31" s="57"/>
      <c r="C31" s="74" t="s">
        <v>165</v>
      </c>
      <c r="D31" s="75"/>
      <c r="E31" s="76">
        <v>4.6500000000000004</v>
      </c>
      <c r="F31" s="54"/>
      <c r="G31" s="54"/>
      <c r="H31" s="54"/>
      <c r="I31" s="54"/>
      <c r="J31" s="54"/>
      <c r="K31" s="54"/>
      <c r="L31" s="54"/>
      <c r="M31" s="54"/>
      <c r="N31" s="60"/>
      <c r="O31" s="60"/>
      <c r="P31" s="60"/>
      <c r="Q31" s="60"/>
      <c r="R31" s="54"/>
      <c r="S31" s="54"/>
      <c r="T31" s="54"/>
      <c r="U31" s="54"/>
      <c r="V31" s="54"/>
      <c r="W31" s="54"/>
      <c r="X31" s="54"/>
      <c r="Y31" s="54"/>
      <c r="Z31" s="55"/>
      <c r="AA31" s="55"/>
      <c r="AB31" s="55"/>
      <c r="AC31" s="55"/>
      <c r="AD31" s="55"/>
      <c r="AE31" s="55"/>
      <c r="AF31" s="55"/>
      <c r="AG31" s="55" t="s">
        <v>140</v>
      </c>
      <c r="AH31" s="55">
        <v>0</v>
      </c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</row>
    <row r="32" spans="1:60" ht="22.5" outlineLevel="1">
      <c r="A32" s="46">
        <v>9</v>
      </c>
      <c r="B32" s="47" t="s">
        <v>166</v>
      </c>
      <c r="C32" s="48" t="s">
        <v>167</v>
      </c>
      <c r="D32" s="49" t="s">
        <v>134</v>
      </c>
      <c r="E32" s="50">
        <v>5.6</v>
      </c>
      <c r="F32" s="51"/>
      <c r="G32" s="53">
        <f>ROUND(E32*F32,2)</f>
        <v>0</v>
      </c>
      <c r="H32" s="487">
        <v>329.09</v>
      </c>
      <c r="I32" s="54">
        <f>ROUND(E32*H32,2)</f>
        <v>1842.9</v>
      </c>
      <c r="J32" s="487">
        <v>682.91</v>
      </c>
      <c r="K32" s="54">
        <f>ROUND(E32*J32,2)</f>
        <v>3824.3</v>
      </c>
      <c r="L32" s="54">
        <v>21</v>
      </c>
      <c r="M32" s="54">
        <f>G32*(1+L32/100)</f>
        <v>0</v>
      </c>
      <c r="N32" s="60">
        <v>3.5659999999999997E-2</v>
      </c>
      <c r="O32" s="60">
        <f>ROUND(E32*N32,2)</f>
        <v>0.2</v>
      </c>
      <c r="P32" s="60">
        <v>0</v>
      </c>
      <c r="Q32" s="60">
        <f>ROUND(E32*P32,2)</f>
        <v>0</v>
      </c>
      <c r="R32" s="54"/>
      <c r="S32" s="54" t="s">
        <v>135</v>
      </c>
      <c r="T32" s="54" t="s">
        <v>135</v>
      </c>
      <c r="U32" s="54">
        <v>1.1841699999999999</v>
      </c>
      <c r="V32" s="54">
        <f>ROUND(E32*U32,2)</f>
        <v>6.63</v>
      </c>
      <c r="W32" s="54"/>
      <c r="X32" s="54" t="s">
        <v>136</v>
      </c>
      <c r="Y32" s="54" t="s">
        <v>137</v>
      </c>
      <c r="Z32" s="55"/>
      <c r="AA32" s="55"/>
      <c r="AB32" s="55"/>
      <c r="AC32" s="55"/>
      <c r="AD32" s="55"/>
      <c r="AE32" s="55"/>
      <c r="AF32" s="55"/>
      <c r="AG32" s="55" t="s">
        <v>138</v>
      </c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outlineLevel="2">
      <c r="A33" s="56"/>
      <c r="B33" s="57"/>
      <c r="C33" s="74" t="s">
        <v>168</v>
      </c>
      <c r="D33" s="75"/>
      <c r="E33" s="76">
        <v>5.6</v>
      </c>
      <c r="F33" s="54"/>
      <c r="G33" s="54"/>
      <c r="H33" s="54"/>
      <c r="I33" s="54"/>
      <c r="J33" s="54"/>
      <c r="K33" s="54"/>
      <c r="L33" s="54"/>
      <c r="M33" s="54"/>
      <c r="N33" s="60"/>
      <c r="O33" s="60"/>
      <c r="P33" s="60"/>
      <c r="Q33" s="60"/>
      <c r="R33" s="54"/>
      <c r="S33" s="54"/>
      <c r="T33" s="54"/>
      <c r="U33" s="54"/>
      <c r="V33" s="54"/>
      <c r="W33" s="54"/>
      <c r="X33" s="54"/>
      <c r="Y33" s="54"/>
      <c r="Z33" s="55"/>
      <c r="AA33" s="55"/>
      <c r="AB33" s="55"/>
      <c r="AC33" s="55"/>
      <c r="AD33" s="55"/>
      <c r="AE33" s="55"/>
      <c r="AF33" s="55"/>
      <c r="AG33" s="55" t="s">
        <v>140</v>
      </c>
      <c r="AH33" s="55">
        <v>0</v>
      </c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1:60" ht="22.5" outlineLevel="1">
      <c r="A34" s="46">
        <v>10</v>
      </c>
      <c r="B34" s="47" t="s">
        <v>169</v>
      </c>
      <c r="C34" s="48" t="s">
        <v>170</v>
      </c>
      <c r="D34" s="49" t="s">
        <v>134</v>
      </c>
      <c r="E34" s="50">
        <v>110.876</v>
      </c>
      <c r="F34" s="51"/>
      <c r="G34" s="53">
        <f>ROUND(E34*F34,2)</f>
        <v>0</v>
      </c>
      <c r="H34" s="487">
        <v>0</v>
      </c>
      <c r="I34" s="54">
        <f>ROUND(E34*H34,2)</f>
        <v>0</v>
      </c>
      <c r="J34" s="487">
        <v>276</v>
      </c>
      <c r="K34" s="54">
        <f>ROUND(E34*J34,2)</f>
        <v>30601.78</v>
      </c>
      <c r="L34" s="54">
        <v>21</v>
      </c>
      <c r="M34" s="54">
        <f>G34*(1+L34/100)</f>
        <v>0</v>
      </c>
      <c r="N34" s="60">
        <v>0</v>
      </c>
      <c r="O34" s="60">
        <f>ROUND(E34*N34,2)</f>
        <v>0</v>
      </c>
      <c r="P34" s="60">
        <v>0</v>
      </c>
      <c r="Q34" s="60">
        <f>ROUND(E34*P34,2)</f>
        <v>0</v>
      </c>
      <c r="R34" s="54"/>
      <c r="S34" s="54" t="s">
        <v>135</v>
      </c>
      <c r="T34" s="54" t="s">
        <v>135</v>
      </c>
      <c r="U34" s="54">
        <v>0.504</v>
      </c>
      <c r="V34" s="54">
        <f>ROUND(E34*U34,2)</f>
        <v>55.88</v>
      </c>
      <c r="W34" s="54"/>
      <c r="X34" s="54" t="s">
        <v>136</v>
      </c>
      <c r="Y34" s="54" t="s">
        <v>137</v>
      </c>
      <c r="Z34" s="55"/>
      <c r="AA34" s="55"/>
      <c r="AB34" s="55"/>
      <c r="AC34" s="55"/>
      <c r="AD34" s="55"/>
      <c r="AE34" s="55"/>
      <c r="AF34" s="55"/>
      <c r="AG34" s="55" t="s">
        <v>138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</row>
    <row r="35" spans="1:60" outlineLevel="2">
      <c r="A35" s="56"/>
      <c r="B35" s="57"/>
      <c r="C35" s="74" t="s">
        <v>171</v>
      </c>
      <c r="D35" s="75"/>
      <c r="E35" s="76"/>
      <c r="F35" s="54"/>
      <c r="G35" s="54"/>
      <c r="H35" s="54"/>
      <c r="I35" s="54"/>
      <c r="J35" s="54"/>
      <c r="K35" s="54"/>
      <c r="L35" s="54"/>
      <c r="M35" s="54"/>
      <c r="N35" s="60"/>
      <c r="O35" s="60"/>
      <c r="P35" s="60"/>
      <c r="Q35" s="60"/>
      <c r="R35" s="54"/>
      <c r="S35" s="54"/>
      <c r="T35" s="54"/>
      <c r="U35" s="54"/>
      <c r="V35" s="54"/>
      <c r="W35" s="54"/>
      <c r="X35" s="54"/>
      <c r="Y35" s="54"/>
      <c r="Z35" s="55"/>
      <c r="AA35" s="55"/>
      <c r="AB35" s="55"/>
      <c r="AC35" s="55"/>
      <c r="AD35" s="55"/>
      <c r="AE35" s="55"/>
      <c r="AF35" s="55"/>
      <c r="AG35" s="55" t="s">
        <v>140</v>
      </c>
      <c r="AH35" s="55">
        <v>0</v>
      </c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</row>
    <row r="36" spans="1:60" outlineLevel="3">
      <c r="A36" s="56"/>
      <c r="B36" s="57"/>
      <c r="C36" s="74" t="s">
        <v>172</v>
      </c>
      <c r="D36" s="75"/>
      <c r="E36" s="76">
        <v>110.876</v>
      </c>
      <c r="F36" s="54"/>
      <c r="G36" s="54"/>
      <c r="H36" s="54"/>
      <c r="I36" s="54"/>
      <c r="J36" s="54"/>
      <c r="K36" s="54"/>
      <c r="L36" s="54"/>
      <c r="M36" s="54"/>
      <c r="N36" s="60"/>
      <c r="O36" s="60"/>
      <c r="P36" s="60"/>
      <c r="Q36" s="60"/>
      <c r="R36" s="54"/>
      <c r="S36" s="54"/>
      <c r="T36" s="54"/>
      <c r="U36" s="54"/>
      <c r="V36" s="54"/>
      <c r="W36" s="54"/>
      <c r="X36" s="54"/>
      <c r="Y36" s="54"/>
      <c r="Z36" s="55"/>
      <c r="AA36" s="55"/>
      <c r="AB36" s="55"/>
      <c r="AC36" s="55"/>
      <c r="AD36" s="55"/>
      <c r="AE36" s="55"/>
      <c r="AF36" s="55"/>
      <c r="AG36" s="55" t="s">
        <v>140</v>
      </c>
      <c r="AH36" s="55">
        <v>5</v>
      </c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</row>
    <row r="37" spans="1:60" outlineLevel="1">
      <c r="A37" s="46">
        <v>11</v>
      </c>
      <c r="B37" s="47" t="s">
        <v>173</v>
      </c>
      <c r="C37" s="48" t="s">
        <v>174</v>
      </c>
      <c r="D37" s="49" t="s">
        <v>134</v>
      </c>
      <c r="E37" s="50">
        <v>110.876</v>
      </c>
      <c r="F37" s="51"/>
      <c r="G37" s="53">
        <f>ROUND(E37*F37,2)</f>
        <v>0</v>
      </c>
      <c r="H37" s="487">
        <v>61.07</v>
      </c>
      <c r="I37" s="54">
        <f>ROUND(E37*H37,2)</f>
        <v>6771.2</v>
      </c>
      <c r="J37" s="487">
        <v>139.43</v>
      </c>
      <c r="K37" s="54">
        <f>ROUND(E37*J37,2)</f>
        <v>15459.44</v>
      </c>
      <c r="L37" s="54">
        <v>21</v>
      </c>
      <c r="M37" s="54">
        <f>G37*(1+L37/100)</f>
        <v>0</v>
      </c>
      <c r="N37" s="60">
        <v>7.2999999999999996E-4</v>
      </c>
      <c r="O37" s="60">
        <f>ROUND(E37*N37,2)</f>
        <v>0.08</v>
      </c>
      <c r="P37" s="60">
        <v>0</v>
      </c>
      <c r="Q37" s="60">
        <f>ROUND(E37*P37,2)</f>
        <v>0</v>
      </c>
      <c r="R37" s="54"/>
      <c r="S37" s="54" t="s">
        <v>135</v>
      </c>
      <c r="T37" s="54" t="s">
        <v>135</v>
      </c>
      <c r="U37" s="54">
        <v>0.23</v>
      </c>
      <c r="V37" s="54">
        <f>ROUND(E37*U37,2)</f>
        <v>25.5</v>
      </c>
      <c r="W37" s="54"/>
      <c r="X37" s="54" t="s">
        <v>136</v>
      </c>
      <c r="Y37" s="54" t="s">
        <v>137</v>
      </c>
      <c r="Z37" s="55"/>
      <c r="AA37" s="55"/>
      <c r="AB37" s="55"/>
      <c r="AC37" s="55"/>
      <c r="AD37" s="55"/>
      <c r="AE37" s="55"/>
      <c r="AF37" s="55"/>
      <c r="AG37" s="55" t="s">
        <v>138</v>
      </c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</row>
    <row r="38" spans="1:60" outlineLevel="2">
      <c r="A38" s="56"/>
      <c r="B38" s="57"/>
      <c r="C38" s="74" t="s">
        <v>175</v>
      </c>
      <c r="D38" s="75"/>
      <c r="E38" s="76">
        <v>110.876</v>
      </c>
      <c r="F38" s="54"/>
      <c r="G38" s="54"/>
      <c r="H38" s="54"/>
      <c r="I38" s="54"/>
      <c r="J38" s="54"/>
      <c r="K38" s="54"/>
      <c r="L38" s="54"/>
      <c r="M38" s="54"/>
      <c r="N38" s="60"/>
      <c r="O38" s="60"/>
      <c r="P38" s="60"/>
      <c r="Q38" s="60"/>
      <c r="R38" s="54"/>
      <c r="S38" s="54"/>
      <c r="T38" s="54"/>
      <c r="U38" s="54"/>
      <c r="V38" s="54"/>
      <c r="W38" s="54"/>
      <c r="X38" s="54"/>
      <c r="Y38" s="54"/>
      <c r="Z38" s="55"/>
      <c r="AA38" s="55"/>
      <c r="AB38" s="55"/>
      <c r="AC38" s="55"/>
      <c r="AD38" s="55"/>
      <c r="AE38" s="55"/>
      <c r="AF38" s="55"/>
      <c r="AG38" s="55" t="s">
        <v>140</v>
      </c>
      <c r="AH38" s="55">
        <v>5</v>
      </c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</row>
    <row r="39" spans="1:60">
      <c r="A39" s="38" t="s">
        <v>130</v>
      </c>
      <c r="B39" s="39" t="s">
        <v>60</v>
      </c>
      <c r="C39" s="40" t="s">
        <v>61</v>
      </c>
      <c r="D39" s="41"/>
      <c r="E39" s="42"/>
      <c r="F39" s="43"/>
      <c r="G39" s="44">
        <f>SUMIF(AG40:AG48,"&lt;&gt;NOR",G40:G48)</f>
        <v>0</v>
      </c>
      <c r="H39" s="45"/>
      <c r="I39" s="45">
        <f>SUM(I40:I48)</f>
        <v>200855.72</v>
      </c>
      <c r="J39" s="45"/>
      <c r="K39" s="45">
        <f>SUM(K40:K48)</f>
        <v>121848.64</v>
      </c>
      <c r="L39" s="45"/>
      <c r="M39" s="45">
        <f>SUM(M40:M48)</f>
        <v>0</v>
      </c>
      <c r="N39" s="486"/>
      <c r="O39" s="486">
        <f>SUM(O40:O48)</f>
        <v>27.5</v>
      </c>
      <c r="P39" s="486"/>
      <c r="Q39" s="486">
        <f>SUM(Q40:Q48)</f>
        <v>0</v>
      </c>
      <c r="R39" s="45"/>
      <c r="S39" s="45"/>
      <c r="T39" s="45"/>
      <c r="U39" s="45"/>
      <c r="V39" s="45">
        <f>SUM(V40:V48)</f>
        <v>222.54</v>
      </c>
      <c r="W39" s="45"/>
      <c r="X39" s="45"/>
      <c r="Y39" s="45"/>
      <c r="AG39" s="15" t="s">
        <v>131</v>
      </c>
    </row>
    <row r="40" spans="1:60" outlineLevel="1">
      <c r="A40" s="46">
        <v>12</v>
      </c>
      <c r="B40" s="47" t="s">
        <v>176</v>
      </c>
      <c r="C40" s="48" t="s">
        <v>177</v>
      </c>
      <c r="D40" s="49" t="s">
        <v>178</v>
      </c>
      <c r="E40" s="50">
        <v>0.2</v>
      </c>
      <c r="F40" s="51"/>
      <c r="G40" s="53">
        <f>ROUND(E40*F40,2)</f>
        <v>0</v>
      </c>
      <c r="H40" s="487">
        <v>2735.76</v>
      </c>
      <c r="I40" s="54">
        <f>ROUND(E40*H40,2)</f>
        <v>547.15</v>
      </c>
      <c r="J40" s="487">
        <v>2619.2399999999998</v>
      </c>
      <c r="K40" s="54">
        <f>ROUND(E40*J40,2)</f>
        <v>523.85</v>
      </c>
      <c r="L40" s="54">
        <v>21</v>
      </c>
      <c r="M40" s="54">
        <f>G40*(1+L40/100)</f>
        <v>0</v>
      </c>
      <c r="N40" s="60">
        <v>2.5</v>
      </c>
      <c r="O40" s="60">
        <f>ROUND(E40*N40,2)</f>
        <v>0.5</v>
      </c>
      <c r="P40" s="60">
        <v>0</v>
      </c>
      <c r="Q40" s="60">
        <f>ROUND(E40*P40,2)</f>
        <v>0</v>
      </c>
      <c r="R40" s="54"/>
      <c r="S40" s="54" t="s">
        <v>135</v>
      </c>
      <c r="T40" s="54" t="s">
        <v>135</v>
      </c>
      <c r="U40" s="54">
        <v>5.33</v>
      </c>
      <c r="V40" s="54">
        <f>ROUND(E40*U40,2)</f>
        <v>1.07</v>
      </c>
      <c r="W40" s="54"/>
      <c r="X40" s="54" t="s">
        <v>136</v>
      </c>
      <c r="Y40" s="54" t="s">
        <v>137</v>
      </c>
      <c r="Z40" s="55"/>
      <c r="AA40" s="55"/>
      <c r="AB40" s="55"/>
      <c r="AC40" s="55"/>
      <c r="AD40" s="55"/>
      <c r="AE40" s="55"/>
      <c r="AF40" s="55"/>
      <c r="AG40" s="55" t="s">
        <v>138</v>
      </c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outlineLevel="2">
      <c r="A41" s="56"/>
      <c r="B41" s="57"/>
      <c r="C41" s="74" t="s">
        <v>179</v>
      </c>
      <c r="D41" s="75"/>
      <c r="E41" s="76">
        <v>0.2</v>
      </c>
      <c r="F41" s="54"/>
      <c r="G41" s="54"/>
      <c r="H41" s="54"/>
      <c r="I41" s="54"/>
      <c r="J41" s="54"/>
      <c r="K41" s="54"/>
      <c r="L41" s="54"/>
      <c r="M41" s="54"/>
      <c r="N41" s="60"/>
      <c r="O41" s="60"/>
      <c r="P41" s="60"/>
      <c r="Q41" s="60"/>
      <c r="R41" s="54"/>
      <c r="S41" s="54"/>
      <c r="T41" s="54"/>
      <c r="U41" s="54"/>
      <c r="V41" s="54"/>
      <c r="W41" s="54"/>
      <c r="X41" s="54"/>
      <c r="Y41" s="54"/>
      <c r="Z41" s="55"/>
      <c r="AA41" s="55"/>
      <c r="AB41" s="55"/>
      <c r="AC41" s="55"/>
      <c r="AD41" s="55"/>
      <c r="AE41" s="55"/>
      <c r="AF41" s="55"/>
      <c r="AG41" s="55" t="s">
        <v>140</v>
      </c>
      <c r="AH41" s="55">
        <v>0</v>
      </c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outlineLevel="1">
      <c r="A42" s="46">
        <v>13</v>
      </c>
      <c r="B42" s="47" t="s">
        <v>180</v>
      </c>
      <c r="C42" s="48" t="s">
        <v>1114</v>
      </c>
      <c r="D42" s="49" t="s">
        <v>134</v>
      </c>
      <c r="E42" s="50">
        <v>411.42739999999998</v>
      </c>
      <c r="F42" s="51"/>
      <c r="G42" s="53">
        <f>ROUND(E42*F42,2)</f>
        <v>0</v>
      </c>
      <c r="H42" s="487">
        <v>55.53</v>
      </c>
      <c r="I42" s="54">
        <f>ROUND(E42*H42,2)</f>
        <v>22846.560000000001</v>
      </c>
      <c r="J42" s="487">
        <v>47.47</v>
      </c>
      <c r="K42" s="54">
        <f>ROUND(E42*J42,2)</f>
        <v>19530.46</v>
      </c>
      <c r="L42" s="54">
        <v>21</v>
      </c>
      <c r="M42" s="54">
        <f>G42*(1+L42/100)</f>
        <v>0</v>
      </c>
      <c r="N42" s="60">
        <v>2.5999999999999998E-4</v>
      </c>
      <c r="O42" s="60">
        <f>ROUND(E42*N42,2)</f>
        <v>0.11</v>
      </c>
      <c r="P42" s="60">
        <v>0</v>
      </c>
      <c r="Q42" s="60">
        <f>ROUND(E42*P42,2)</f>
        <v>0</v>
      </c>
      <c r="R42" s="54"/>
      <c r="S42" s="54" t="s">
        <v>135</v>
      </c>
      <c r="T42" s="54" t="s">
        <v>135</v>
      </c>
      <c r="U42" s="54">
        <v>0.09</v>
      </c>
      <c r="V42" s="54">
        <f>ROUND(E42*U42,2)</f>
        <v>37.03</v>
      </c>
      <c r="W42" s="54"/>
      <c r="X42" s="54" t="s">
        <v>136</v>
      </c>
      <c r="Y42" s="54" t="s">
        <v>137</v>
      </c>
      <c r="Z42" s="55"/>
      <c r="AA42" s="55"/>
      <c r="AB42" s="55"/>
      <c r="AC42" s="55"/>
      <c r="AD42" s="55"/>
      <c r="AE42" s="55"/>
      <c r="AF42" s="55"/>
      <c r="AG42" s="55" t="s">
        <v>138</v>
      </c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outlineLevel="2">
      <c r="A43" s="56"/>
      <c r="B43" s="57"/>
      <c r="C43" s="74" t="s">
        <v>181</v>
      </c>
      <c r="D43" s="75"/>
      <c r="E43" s="76">
        <v>411.42739999999998</v>
      </c>
      <c r="F43" s="54"/>
      <c r="G43" s="54"/>
      <c r="H43" s="54"/>
      <c r="I43" s="54"/>
      <c r="J43" s="54"/>
      <c r="K43" s="54"/>
      <c r="L43" s="54"/>
      <c r="M43" s="54"/>
      <c r="N43" s="60"/>
      <c r="O43" s="60"/>
      <c r="P43" s="60"/>
      <c r="Q43" s="60"/>
      <c r="R43" s="54"/>
      <c r="S43" s="54"/>
      <c r="T43" s="54"/>
      <c r="U43" s="54"/>
      <c r="V43" s="54"/>
      <c r="W43" s="54"/>
      <c r="X43" s="54"/>
      <c r="Y43" s="54"/>
      <c r="Z43" s="55"/>
      <c r="AA43" s="55"/>
      <c r="AB43" s="55"/>
      <c r="AC43" s="55"/>
      <c r="AD43" s="55"/>
      <c r="AE43" s="55"/>
      <c r="AF43" s="55"/>
      <c r="AG43" s="55" t="s">
        <v>140</v>
      </c>
      <c r="AH43" s="55">
        <v>5</v>
      </c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</row>
    <row r="44" spans="1:60" outlineLevel="1">
      <c r="A44" s="46">
        <v>14</v>
      </c>
      <c r="B44" s="47" t="s">
        <v>182</v>
      </c>
      <c r="C44" s="48" t="s">
        <v>1113</v>
      </c>
      <c r="D44" s="49" t="s">
        <v>134</v>
      </c>
      <c r="E44" s="50">
        <v>411.42739999999998</v>
      </c>
      <c r="F44" s="51"/>
      <c r="G44" s="53">
        <f>ROUND(E44*F44,2)</f>
        <v>0</v>
      </c>
      <c r="H44" s="487">
        <v>254.95</v>
      </c>
      <c r="I44" s="54">
        <f>ROUND(E44*H44,2)</f>
        <v>104893.42</v>
      </c>
      <c r="J44" s="487">
        <v>195.05</v>
      </c>
      <c r="K44" s="54">
        <f>ROUND(E44*J44,2)</f>
        <v>80248.91</v>
      </c>
      <c r="L44" s="54">
        <v>21</v>
      </c>
      <c r="M44" s="54">
        <f>G44*(1+L44/100)</f>
        <v>0</v>
      </c>
      <c r="N44" s="60">
        <v>4.2000000000000003E-2</v>
      </c>
      <c r="O44" s="60">
        <f>ROUND(E44*N44,2)</f>
        <v>17.28</v>
      </c>
      <c r="P44" s="60">
        <v>0</v>
      </c>
      <c r="Q44" s="60">
        <f>ROUND(E44*P44,2)</f>
        <v>0</v>
      </c>
      <c r="R44" s="54"/>
      <c r="S44" s="54" t="s">
        <v>135</v>
      </c>
      <c r="T44" s="54" t="s">
        <v>135</v>
      </c>
      <c r="U44" s="54">
        <v>0.35699999999999998</v>
      </c>
      <c r="V44" s="54">
        <f>ROUND(E44*U44,2)</f>
        <v>146.88</v>
      </c>
      <c r="W44" s="54"/>
      <c r="X44" s="54" t="s">
        <v>136</v>
      </c>
      <c r="Y44" s="54" t="s">
        <v>137</v>
      </c>
      <c r="Z44" s="55"/>
      <c r="AA44" s="55"/>
      <c r="AB44" s="55"/>
      <c r="AC44" s="55"/>
      <c r="AD44" s="55"/>
      <c r="AE44" s="55"/>
      <c r="AF44" s="55"/>
      <c r="AG44" s="55" t="s">
        <v>138</v>
      </c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</row>
    <row r="45" spans="1:60" outlineLevel="2">
      <c r="A45" s="56"/>
      <c r="B45" s="57"/>
      <c r="C45" s="74" t="s">
        <v>183</v>
      </c>
      <c r="D45" s="75"/>
      <c r="E45" s="76">
        <v>411.42739999999998</v>
      </c>
      <c r="F45" s="54"/>
      <c r="G45" s="54"/>
      <c r="H45" s="54"/>
      <c r="I45" s="54"/>
      <c r="J45" s="54"/>
      <c r="K45" s="54"/>
      <c r="L45" s="54"/>
      <c r="M45" s="54"/>
      <c r="N45" s="60"/>
      <c r="O45" s="60"/>
      <c r="P45" s="60"/>
      <c r="Q45" s="60"/>
      <c r="R45" s="54"/>
      <c r="S45" s="54"/>
      <c r="T45" s="54"/>
      <c r="U45" s="54"/>
      <c r="V45" s="54"/>
      <c r="W45" s="54"/>
      <c r="X45" s="54"/>
      <c r="Y45" s="54"/>
      <c r="Z45" s="55"/>
      <c r="AA45" s="55"/>
      <c r="AB45" s="55"/>
      <c r="AC45" s="55"/>
      <c r="AD45" s="55"/>
      <c r="AE45" s="55"/>
      <c r="AF45" s="55"/>
      <c r="AG45" s="55" t="s">
        <v>140</v>
      </c>
      <c r="AH45" s="55">
        <v>5</v>
      </c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</row>
    <row r="46" spans="1:60" outlineLevel="1">
      <c r="A46" s="46">
        <v>15</v>
      </c>
      <c r="B46" s="47" t="s">
        <v>184</v>
      </c>
      <c r="C46" s="48" t="s">
        <v>185</v>
      </c>
      <c r="D46" s="49" t="s">
        <v>134</v>
      </c>
      <c r="E46" s="50">
        <v>102.85684999999999</v>
      </c>
      <c r="F46" s="51"/>
      <c r="G46" s="53">
        <f>ROUND(E46*F46,2)</f>
        <v>0</v>
      </c>
      <c r="H46" s="487">
        <v>705.53</v>
      </c>
      <c r="I46" s="54">
        <f>ROUND(E46*H46,2)</f>
        <v>72568.59</v>
      </c>
      <c r="J46" s="487">
        <v>209.47</v>
      </c>
      <c r="K46" s="54">
        <f>ROUND(E46*J46,2)</f>
        <v>21545.42</v>
      </c>
      <c r="L46" s="54">
        <v>21</v>
      </c>
      <c r="M46" s="54">
        <f>G46*(1+L46/100)</f>
        <v>0</v>
      </c>
      <c r="N46" s="60">
        <v>9.3460000000000001E-2</v>
      </c>
      <c r="O46" s="60">
        <f>ROUND(E46*N46,2)</f>
        <v>9.61</v>
      </c>
      <c r="P46" s="60">
        <v>0</v>
      </c>
      <c r="Q46" s="60">
        <f>ROUND(E46*P46,2)</f>
        <v>0</v>
      </c>
      <c r="R46" s="54"/>
      <c r="S46" s="54" t="s">
        <v>135</v>
      </c>
      <c r="T46" s="54" t="s">
        <v>135</v>
      </c>
      <c r="U46" s="54">
        <v>0.36520000000000002</v>
      </c>
      <c r="V46" s="54">
        <f>ROUND(E46*U46,2)</f>
        <v>37.56</v>
      </c>
      <c r="W46" s="54"/>
      <c r="X46" s="54" t="s">
        <v>136</v>
      </c>
      <c r="Y46" s="54" t="s">
        <v>137</v>
      </c>
      <c r="Z46" s="55"/>
      <c r="AA46" s="55"/>
      <c r="AB46" s="55"/>
      <c r="AC46" s="55"/>
      <c r="AD46" s="55"/>
      <c r="AE46" s="55"/>
      <c r="AF46" s="55"/>
      <c r="AG46" s="55" t="s">
        <v>138</v>
      </c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</row>
    <row r="47" spans="1:60" outlineLevel="2">
      <c r="A47" s="56"/>
      <c r="B47" s="57"/>
      <c r="C47" s="74" t="s">
        <v>186</v>
      </c>
      <c r="D47" s="75"/>
      <c r="E47" s="76"/>
      <c r="F47" s="54"/>
      <c r="G47" s="54"/>
      <c r="H47" s="54"/>
      <c r="I47" s="54"/>
      <c r="J47" s="54"/>
      <c r="K47" s="54"/>
      <c r="L47" s="54"/>
      <c r="M47" s="54"/>
      <c r="N47" s="60"/>
      <c r="O47" s="60"/>
      <c r="P47" s="60"/>
      <c r="Q47" s="60"/>
      <c r="R47" s="54"/>
      <c r="S47" s="54"/>
      <c r="T47" s="54"/>
      <c r="U47" s="54"/>
      <c r="V47" s="54"/>
      <c r="W47" s="54"/>
      <c r="X47" s="54"/>
      <c r="Y47" s="54"/>
      <c r="Z47" s="55"/>
      <c r="AA47" s="55"/>
      <c r="AB47" s="55"/>
      <c r="AC47" s="55"/>
      <c r="AD47" s="55"/>
      <c r="AE47" s="55"/>
      <c r="AF47" s="55"/>
      <c r="AG47" s="55" t="s">
        <v>140</v>
      </c>
      <c r="AH47" s="55">
        <v>0</v>
      </c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</row>
    <row r="48" spans="1:60" outlineLevel="3">
      <c r="A48" s="56"/>
      <c r="B48" s="57"/>
      <c r="C48" s="74" t="s">
        <v>187</v>
      </c>
      <c r="D48" s="75"/>
      <c r="E48" s="76">
        <v>102.85684999999999</v>
      </c>
      <c r="F48" s="54"/>
      <c r="G48" s="54"/>
      <c r="H48" s="54"/>
      <c r="I48" s="54"/>
      <c r="J48" s="54"/>
      <c r="K48" s="54"/>
      <c r="L48" s="54"/>
      <c r="M48" s="54"/>
      <c r="N48" s="60"/>
      <c r="O48" s="60"/>
      <c r="P48" s="60"/>
      <c r="Q48" s="60"/>
      <c r="R48" s="54"/>
      <c r="S48" s="54"/>
      <c r="T48" s="54"/>
      <c r="U48" s="54"/>
      <c r="V48" s="54"/>
      <c r="W48" s="54"/>
      <c r="X48" s="54"/>
      <c r="Y48" s="54"/>
      <c r="Z48" s="55"/>
      <c r="AA48" s="55"/>
      <c r="AB48" s="55"/>
      <c r="AC48" s="55"/>
      <c r="AD48" s="55"/>
      <c r="AE48" s="55"/>
      <c r="AF48" s="55"/>
      <c r="AG48" s="55" t="s">
        <v>140</v>
      </c>
      <c r="AH48" s="55">
        <v>5</v>
      </c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</row>
    <row r="49" spans="1:60">
      <c r="A49" s="38" t="s">
        <v>130</v>
      </c>
      <c r="B49" s="39" t="s">
        <v>62</v>
      </c>
      <c r="C49" s="40" t="s">
        <v>63</v>
      </c>
      <c r="D49" s="41"/>
      <c r="E49" s="42"/>
      <c r="F49" s="43"/>
      <c r="G49" s="44">
        <f>SUMIF(AG50:AG51,"&lt;&gt;NOR",G50:G51)</f>
        <v>0</v>
      </c>
      <c r="H49" s="45"/>
      <c r="I49" s="45">
        <f>SUM(I50:I51)</f>
        <v>289.92</v>
      </c>
      <c r="J49" s="45"/>
      <c r="K49" s="45">
        <f>SUM(K50:K51)</f>
        <v>12358.08</v>
      </c>
      <c r="L49" s="45"/>
      <c r="M49" s="45">
        <f>SUM(M50:M51)</f>
        <v>0</v>
      </c>
      <c r="N49" s="486"/>
      <c r="O49" s="486">
        <f>SUM(O50:O51)</f>
        <v>0.23</v>
      </c>
      <c r="P49" s="486"/>
      <c r="Q49" s="486">
        <f>SUM(Q50:Q51)</f>
        <v>0</v>
      </c>
      <c r="R49" s="45"/>
      <c r="S49" s="45"/>
      <c r="T49" s="45"/>
      <c r="U49" s="45"/>
      <c r="V49" s="45">
        <f>SUM(V50:V51)</f>
        <v>22.32</v>
      </c>
      <c r="W49" s="45"/>
      <c r="X49" s="45"/>
      <c r="Y49" s="45"/>
      <c r="AG49" s="15" t="s">
        <v>131</v>
      </c>
    </row>
    <row r="50" spans="1:60" outlineLevel="1">
      <c r="A50" s="46">
        <v>16</v>
      </c>
      <c r="B50" s="47" t="s">
        <v>188</v>
      </c>
      <c r="C50" s="48" t="s">
        <v>189</v>
      </c>
      <c r="D50" s="49" t="s">
        <v>190</v>
      </c>
      <c r="E50" s="50">
        <v>12</v>
      </c>
      <c r="F50" s="51"/>
      <c r="G50" s="53">
        <f>ROUND(E50*F50,2)</f>
        <v>0</v>
      </c>
      <c r="H50" s="487">
        <v>24.16</v>
      </c>
      <c r="I50" s="54">
        <f>ROUND(E50*H50,2)</f>
        <v>289.92</v>
      </c>
      <c r="J50" s="487">
        <v>1029.8399999999999</v>
      </c>
      <c r="K50" s="54">
        <f>ROUND(E50*J50,2)</f>
        <v>12358.08</v>
      </c>
      <c r="L50" s="54">
        <v>21</v>
      </c>
      <c r="M50" s="54">
        <f>G50*(1+L50/100)</f>
        <v>0</v>
      </c>
      <c r="N50" s="60">
        <v>1.8970000000000001E-2</v>
      </c>
      <c r="O50" s="60">
        <f>ROUND(E50*N50,2)</f>
        <v>0.23</v>
      </c>
      <c r="P50" s="60">
        <v>0</v>
      </c>
      <c r="Q50" s="60">
        <f>ROUND(E50*P50,2)</f>
        <v>0</v>
      </c>
      <c r="R50" s="54"/>
      <c r="S50" s="54" t="s">
        <v>135</v>
      </c>
      <c r="T50" s="54" t="s">
        <v>135</v>
      </c>
      <c r="U50" s="54">
        <v>1.86</v>
      </c>
      <c r="V50" s="54">
        <f>ROUND(E50*U50,2)</f>
        <v>22.32</v>
      </c>
      <c r="W50" s="54"/>
      <c r="X50" s="54" t="s">
        <v>136</v>
      </c>
      <c r="Y50" s="54" t="s">
        <v>137</v>
      </c>
      <c r="Z50" s="55"/>
      <c r="AA50" s="55"/>
      <c r="AB50" s="55"/>
      <c r="AC50" s="55"/>
      <c r="AD50" s="55"/>
      <c r="AE50" s="55"/>
      <c r="AF50" s="55"/>
      <c r="AG50" s="55" t="s">
        <v>138</v>
      </c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</row>
    <row r="51" spans="1:60" outlineLevel="2">
      <c r="A51" s="56"/>
      <c r="B51" s="57"/>
      <c r="C51" s="74" t="s">
        <v>191</v>
      </c>
      <c r="D51" s="75"/>
      <c r="E51" s="76">
        <v>12</v>
      </c>
      <c r="F51" s="54"/>
      <c r="G51" s="54"/>
      <c r="H51" s="54"/>
      <c r="I51" s="54"/>
      <c r="J51" s="54"/>
      <c r="K51" s="54"/>
      <c r="L51" s="54"/>
      <c r="M51" s="54"/>
      <c r="N51" s="60"/>
      <c r="O51" s="60"/>
      <c r="P51" s="60"/>
      <c r="Q51" s="60"/>
      <c r="R51" s="54"/>
      <c r="S51" s="54"/>
      <c r="T51" s="54"/>
      <c r="U51" s="54"/>
      <c r="V51" s="54"/>
      <c r="W51" s="54"/>
      <c r="X51" s="54"/>
      <c r="Y51" s="54"/>
      <c r="Z51" s="55"/>
      <c r="AA51" s="55"/>
      <c r="AB51" s="55"/>
      <c r="AC51" s="55"/>
      <c r="AD51" s="55"/>
      <c r="AE51" s="55"/>
      <c r="AF51" s="55"/>
      <c r="AG51" s="55" t="s">
        <v>140</v>
      </c>
      <c r="AH51" s="55">
        <v>0</v>
      </c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</row>
    <row r="52" spans="1:60">
      <c r="A52" s="38" t="s">
        <v>130</v>
      </c>
      <c r="B52" s="39" t="s">
        <v>64</v>
      </c>
      <c r="C52" s="40" t="s">
        <v>65</v>
      </c>
      <c r="D52" s="41"/>
      <c r="E52" s="42"/>
      <c r="F52" s="43"/>
      <c r="G52" s="44">
        <f>SUMIF(AG53:AG54,"&lt;&gt;NOR",G53:G54)</f>
        <v>0</v>
      </c>
      <c r="H52" s="45"/>
      <c r="I52" s="45">
        <f>SUM(I53:I54)</f>
        <v>31136.97</v>
      </c>
      <c r="J52" s="45"/>
      <c r="K52" s="45">
        <f>SUM(K53:K54)</f>
        <v>51058.71</v>
      </c>
      <c r="L52" s="45"/>
      <c r="M52" s="45">
        <f>SUM(M53:M54)</f>
        <v>0</v>
      </c>
      <c r="N52" s="486"/>
      <c r="O52" s="486">
        <f>SUM(O53:O54)</f>
        <v>2.2999999999999998</v>
      </c>
      <c r="P52" s="486"/>
      <c r="Q52" s="486">
        <f>SUM(Q53:Q54)</f>
        <v>0</v>
      </c>
      <c r="R52" s="45"/>
      <c r="S52" s="45"/>
      <c r="T52" s="45"/>
      <c r="U52" s="45"/>
      <c r="V52" s="45">
        <f>SUM(V53:V54)</f>
        <v>101.28</v>
      </c>
      <c r="W52" s="45"/>
      <c r="X52" s="45"/>
      <c r="Y52" s="45"/>
      <c r="AG52" s="15" t="s">
        <v>131</v>
      </c>
    </row>
    <row r="53" spans="1:60" outlineLevel="1">
      <c r="A53" s="46">
        <v>17</v>
      </c>
      <c r="B53" s="47" t="s">
        <v>192</v>
      </c>
      <c r="C53" s="48" t="s">
        <v>193</v>
      </c>
      <c r="D53" s="49" t="s">
        <v>134</v>
      </c>
      <c r="E53" s="50">
        <v>389.553</v>
      </c>
      <c r="F53" s="51"/>
      <c r="G53" s="53">
        <f>ROUND(E53*F53,2)</f>
        <v>0</v>
      </c>
      <c r="H53" s="487">
        <v>79.930000000000007</v>
      </c>
      <c r="I53" s="54">
        <f>ROUND(E53*H53,2)</f>
        <v>31136.97</v>
      </c>
      <c r="J53" s="487">
        <v>131.07</v>
      </c>
      <c r="K53" s="54">
        <f>ROUND(E53*J53,2)</f>
        <v>51058.71</v>
      </c>
      <c r="L53" s="54">
        <v>21</v>
      </c>
      <c r="M53" s="54">
        <f>G53*(1+L53/100)</f>
        <v>0</v>
      </c>
      <c r="N53" s="60">
        <v>5.9100000000000003E-3</v>
      </c>
      <c r="O53" s="60">
        <f>ROUND(E53*N53,2)</f>
        <v>2.2999999999999998</v>
      </c>
      <c r="P53" s="60">
        <v>0</v>
      </c>
      <c r="Q53" s="60">
        <f>ROUND(E53*P53,2)</f>
        <v>0</v>
      </c>
      <c r="R53" s="54"/>
      <c r="S53" s="54" t="s">
        <v>135</v>
      </c>
      <c r="T53" s="54" t="s">
        <v>135</v>
      </c>
      <c r="U53" s="54">
        <v>0.26</v>
      </c>
      <c r="V53" s="54">
        <f>ROUND(E53*U53,2)</f>
        <v>101.28</v>
      </c>
      <c r="W53" s="54"/>
      <c r="X53" s="54" t="s">
        <v>136</v>
      </c>
      <c r="Y53" s="54" t="s">
        <v>137</v>
      </c>
      <c r="Z53" s="55"/>
      <c r="AA53" s="55"/>
      <c r="AB53" s="55"/>
      <c r="AC53" s="55"/>
      <c r="AD53" s="55"/>
      <c r="AE53" s="55"/>
      <c r="AF53" s="55"/>
      <c r="AG53" s="55" t="s">
        <v>138</v>
      </c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  <row r="54" spans="1:60" outlineLevel="2">
      <c r="A54" s="56"/>
      <c r="B54" s="57"/>
      <c r="C54" s="74" t="s">
        <v>154</v>
      </c>
      <c r="D54" s="75"/>
      <c r="E54" s="76">
        <v>389.553</v>
      </c>
      <c r="F54" s="54"/>
      <c r="G54" s="54"/>
      <c r="H54" s="54"/>
      <c r="I54" s="54"/>
      <c r="J54" s="54"/>
      <c r="K54" s="54"/>
      <c r="L54" s="54"/>
      <c r="M54" s="54"/>
      <c r="N54" s="60"/>
      <c r="O54" s="60"/>
      <c r="P54" s="60"/>
      <c r="Q54" s="60"/>
      <c r="R54" s="54"/>
      <c r="S54" s="54"/>
      <c r="T54" s="54"/>
      <c r="U54" s="54"/>
      <c r="V54" s="54"/>
      <c r="W54" s="54"/>
      <c r="X54" s="54"/>
      <c r="Y54" s="54"/>
      <c r="Z54" s="55"/>
      <c r="AA54" s="55"/>
      <c r="AB54" s="55"/>
      <c r="AC54" s="55"/>
      <c r="AD54" s="55"/>
      <c r="AE54" s="55"/>
      <c r="AF54" s="55"/>
      <c r="AG54" s="55" t="s">
        <v>140</v>
      </c>
      <c r="AH54" s="55">
        <v>5</v>
      </c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1:60" ht="25.5">
      <c r="A55" s="38" t="s">
        <v>130</v>
      </c>
      <c r="B55" s="39" t="s">
        <v>66</v>
      </c>
      <c r="C55" s="40" t="s">
        <v>67</v>
      </c>
      <c r="D55" s="41"/>
      <c r="E55" s="42"/>
      <c r="F55" s="43"/>
      <c r="G55" s="44">
        <f>SUMIF(AG56:AG57,"&lt;&gt;NOR",G56:G57)</f>
        <v>0</v>
      </c>
      <c r="H55" s="45"/>
      <c r="I55" s="45">
        <f>SUM(I56:I57)</f>
        <v>888.52</v>
      </c>
      <c r="J55" s="45"/>
      <c r="K55" s="45">
        <f>SUM(K56:K57)</f>
        <v>54448.88</v>
      </c>
      <c r="L55" s="45"/>
      <c r="M55" s="45">
        <f>SUM(M56:M57)</f>
        <v>0</v>
      </c>
      <c r="N55" s="486"/>
      <c r="O55" s="486">
        <f>SUM(O56:O57)</f>
        <v>0.02</v>
      </c>
      <c r="P55" s="486"/>
      <c r="Q55" s="486">
        <f>SUM(Q56:Q57)</f>
        <v>0</v>
      </c>
      <c r="R55" s="45"/>
      <c r="S55" s="45"/>
      <c r="T55" s="45"/>
      <c r="U55" s="45"/>
      <c r="V55" s="45">
        <f>SUM(V56:V57)</f>
        <v>120.03</v>
      </c>
      <c r="W55" s="45"/>
      <c r="X55" s="45"/>
      <c r="Y55" s="45"/>
      <c r="AG55" s="15" t="s">
        <v>131</v>
      </c>
    </row>
    <row r="56" spans="1:60" outlineLevel="1">
      <c r="A56" s="46">
        <v>18</v>
      </c>
      <c r="B56" s="47" t="s">
        <v>194</v>
      </c>
      <c r="C56" s="48" t="s">
        <v>195</v>
      </c>
      <c r="D56" s="49" t="s">
        <v>134</v>
      </c>
      <c r="E56" s="50">
        <v>389.7</v>
      </c>
      <c r="F56" s="51"/>
      <c r="G56" s="53">
        <f>ROUND(E56*F56,2)</f>
        <v>0</v>
      </c>
      <c r="H56" s="487">
        <v>2.2799999999999998</v>
      </c>
      <c r="I56" s="54">
        <f>ROUND(E56*H56,2)</f>
        <v>888.52</v>
      </c>
      <c r="J56" s="487">
        <v>139.72</v>
      </c>
      <c r="K56" s="54">
        <f>ROUND(E56*J56,2)</f>
        <v>54448.88</v>
      </c>
      <c r="L56" s="54">
        <v>21</v>
      </c>
      <c r="M56" s="54">
        <f>G56*(1+L56/100)</f>
        <v>0</v>
      </c>
      <c r="N56" s="60">
        <v>4.0000000000000003E-5</v>
      </c>
      <c r="O56" s="60">
        <f>ROUND(E56*N56,2)</f>
        <v>0.02</v>
      </c>
      <c r="P56" s="60">
        <v>0</v>
      </c>
      <c r="Q56" s="60">
        <f>ROUND(E56*P56,2)</f>
        <v>0</v>
      </c>
      <c r="R56" s="54"/>
      <c r="S56" s="54" t="s">
        <v>135</v>
      </c>
      <c r="T56" s="54" t="s">
        <v>135</v>
      </c>
      <c r="U56" s="54">
        <v>0.308</v>
      </c>
      <c r="V56" s="54">
        <f>ROUND(E56*U56,2)</f>
        <v>120.03</v>
      </c>
      <c r="W56" s="54"/>
      <c r="X56" s="54" t="s">
        <v>136</v>
      </c>
      <c r="Y56" s="54" t="s">
        <v>137</v>
      </c>
      <c r="Z56" s="55"/>
      <c r="AA56" s="55"/>
      <c r="AB56" s="55"/>
      <c r="AC56" s="55"/>
      <c r="AD56" s="55"/>
      <c r="AE56" s="55"/>
      <c r="AF56" s="55"/>
      <c r="AG56" s="55" t="s">
        <v>138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1:60" outlineLevel="2">
      <c r="A57" s="56"/>
      <c r="B57" s="57"/>
      <c r="C57" s="74" t="s">
        <v>196</v>
      </c>
      <c r="D57" s="75"/>
      <c r="E57" s="76">
        <v>389.7</v>
      </c>
      <c r="F57" s="54"/>
      <c r="G57" s="54"/>
      <c r="H57" s="54"/>
      <c r="I57" s="54"/>
      <c r="J57" s="54"/>
      <c r="K57" s="54"/>
      <c r="L57" s="54"/>
      <c r="M57" s="54"/>
      <c r="N57" s="60"/>
      <c r="O57" s="60"/>
      <c r="P57" s="60"/>
      <c r="Q57" s="60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55"/>
      <c r="AD57" s="55"/>
      <c r="AE57" s="55"/>
      <c r="AF57" s="55"/>
      <c r="AG57" s="55" t="s">
        <v>140</v>
      </c>
      <c r="AH57" s="55">
        <v>0</v>
      </c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</row>
    <row r="58" spans="1:60">
      <c r="A58" s="38" t="s">
        <v>130</v>
      </c>
      <c r="B58" s="39" t="s">
        <v>68</v>
      </c>
      <c r="C58" s="40" t="s">
        <v>69</v>
      </c>
      <c r="D58" s="41"/>
      <c r="E58" s="42"/>
      <c r="F58" s="43"/>
      <c r="G58" s="44">
        <f>SUMIF(AG59:AG104,"&lt;&gt;NOR",G59:G104)</f>
        <v>0</v>
      </c>
      <c r="H58" s="45"/>
      <c r="I58" s="45">
        <f>SUM(I59:I104)</f>
        <v>620.02</v>
      </c>
      <c r="J58" s="45"/>
      <c r="K58" s="45">
        <f>SUM(K59:K104)</f>
        <v>184562.91999999998</v>
      </c>
      <c r="L58" s="45"/>
      <c r="M58" s="45">
        <f>SUM(M59:M104)</f>
        <v>0</v>
      </c>
      <c r="N58" s="486"/>
      <c r="O58" s="486">
        <f>SUM(O59:O104)</f>
        <v>0.02</v>
      </c>
      <c r="P58" s="486"/>
      <c r="Q58" s="486">
        <f>SUM(Q59:Q104)</f>
        <v>13.63</v>
      </c>
      <c r="R58" s="45"/>
      <c r="S58" s="45"/>
      <c r="T58" s="45"/>
      <c r="U58" s="45"/>
      <c r="V58" s="45">
        <f>SUM(V59:V104)</f>
        <v>220.32000000000005</v>
      </c>
      <c r="W58" s="45"/>
      <c r="X58" s="45"/>
      <c r="Y58" s="45"/>
      <c r="AG58" s="15" t="s">
        <v>131</v>
      </c>
    </row>
    <row r="59" spans="1:60" ht="22.5" outlineLevel="1">
      <c r="A59" s="46">
        <v>19</v>
      </c>
      <c r="B59" s="47" t="s">
        <v>197</v>
      </c>
      <c r="C59" s="48" t="s">
        <v>198</v>
      </c>
      <c r="D59" s="49" t="s">
        <v>134</v>
      </c>
      <c r="E59" s="50">
        <v>8.4659999999999993</v>
      </c>
      <c r="F59" s="51"/>
      <c r="G59" s="53">
        <f>ROUND(E59*F59,2)</f>
        <v>0</v>
      </c>
      <c r="H59" s="487">
        <v>9.65</v>
      </c>
      <c r="I59" s="54">
        <f>ROUND(E59*H59,2)</f>
        <v>81.7</v>
      </c>
      <c r="J59" s="487">
        <v>124.85</v>
      </c>
      <c r="K59" s="54">
        <f>ROUND(E59*J59,2)</f>
        <v>1056.98</v>
      </c>
      <c r="L59" s="54">
        <v>21</v>
      </c>
      <c r="M59" s="54">
        <f>G59*(1+L59/100)</f>
        <v>0</v>
      </c>
      <c r="N59" s="60">
        <v>3.3E-4</v>
      </c>
      <c r="O59" s="60">
        <f>ROUND(E59*N59,2)</f>
        <v>0</v>
      </c>
      <c r="P59" s="60">
        <v>1.223E-2</v>
      </c>
      <c r="Q59" s="60">
        <f>ROUND(E59*P59,2)</f>
        <v>0.1</v>
      </c>
      <c r="R59" s="54"/>
      <c r="S59" s="54" t="s">
        <v>135</v>
      </c>
      <c r="T59" s="54" t="s">
        <v>135</v>
      </c>
      <c r="U59" s="54">
        <v>0.26800000000000002</v>
      </c>
      <c r="V59" s="54">
        <f>ROUND(E59*U59,2)</f>
        <v>2.27</v>
      </c>
      <c r="W59" s="54"/>
      <c r="X59" s="54" t="s">
        <v>136</v>
      </c>
      <c r="Y59" s="54" t="s">
        <v>137</v>
      </c>
      <c r="Z59" s="55"/>
      <c r="AA59" s="55"/>
      <c r="AB59" s="55"/>
      <c r="AC59" s="55"/>
      <c r="AD59" s="55"/>
      <c r="AE59" s="55"/>
      <c r="AF59" s="55"/>
      <c r="AG59" s="55" t="s">
        <v>138</v>
      </c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</row>
    <row r="60" spans="1:60" outlineLevel="2">
      <c r="A60" s="56"/>
      <c r="B60" s="57"/>
      <c r="C60" s="74" t="s">
        <v>199</v>
      </c>
      <c r="D60" s="75"/>
      <c r="E60" s="76">
        <v>8.4659999999999993</v>
      </c>
      <c r="F60" s="54"/>
      <c r="G60" s="54"/>
      <c r="H60" s="54"/>
      <c r="I60" s="54"/>
      <c r="J60" s="54"/>
      <c r="K60" s="54"/>
      <c r="L60" s="54"/>
      <c r="M60" s="54"/>
      <c r="N60" s="60"/>
      <c r="O60" s="60"/>
      <c r="P60" s="60"/>
      <c r="Q60" s="60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55"/>
      <c r="AD60" s="55"/>
      <c r="AE60" s="55"/>
      <c r="AF60" s="55"/>
      <c r="AG60" s="55" t="s">
        <v>140</v>
      </c>
      <c r="AH60" s="55">
        <v>0</v>
      </c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1:60" outlineLevel="1">
      <c r="A61" s="46">
        <v>20</v>
      </c>
      <c r="B61" s="47" t="s">
        <v>200</v>
      </c>
      <c r="C61" s="48" t="s">
        <v>201</v>
      </c>
      <c r="D61" s="49" t="s">
        <v>134</v>
      </c>
      <c r="E61" s="50">
        <v>411.42739999999998</v>
      </c>
      <c r="F61" s="51"/>
      <c r="G61" s="53">
        <f>ROUND(E61*F61,2)</f>
        <v>0</v>
      </c>
      <c r="H61" s="487">
        <v>0</v>
      </c>
      <c r="I61" s="54">
        <f>ROUND(E61*H61,2)</f>
        <v>0</v>
      </c>
      <c r="J61" s="487">
        <v>361</v>
      </c>
      <c r="K61" s="54">
        <f>ROUND(E61*J61,2)</f>
        <v>148525.29</v>
      </c>
      <c r="L61" s="54">
        <v>21</v>
      </c>
      <c r="M61" s="54">
        <f>G61*(1+L61/100)</f>
        <v>0</v>
      </c>
      <c r="N61" s="60">
        <v>0</v>
      </c>
      <c r="O61" s="60">
        <f>ROUND(E61*N61,2)</f>
        <v>0</v>
      </c>
      <c r="P61" s="60">
        <v>1.26E-2</v>
      </c>
      <c r="Q61" s="60">
        <f>ROUND(E61*P61,2)</f>
        <v>5.18</v>
      </c>
      <c r="R61" s="54"/>
      <c r="S61" s="54" t="s">
        <v>135</v>
      </c>
      <c r="T61" s="54" t="s">
        <v>135</v>
      </c>
      <c r="U61" s="54">
        <v>0.33</v>
      </c>
      <c r="V61" s="54">
        <f>ROUND(E61*U61,2)</f>
        <v>135.77000000000001</v>
      </c>
      <c r="W61" s="54"/>
      <c r="X61" s="54" t="s">
        <v>136</v>
      </c>
      <c r="Y61" s="54" t="s">
        <v>137</v>
      </c>
      <c r="Z61" s="55"/>
      <c r="AA61" s="55"/>
      <c r="AB61" s="55"/>
      <c r="AC61" s="55"/>
      <c r="AD61" s="55"/>
      <c r="AE61" s="55"/>
      <c r="AF61" s="55"/>
      <c r="AG61" s="55" t="s">
        <v>138</v>
      </c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</row>
    <row r="62" spans="1:60" outlineLevel="2">
      <c r="A62" s="56"/>
      <c r="B62" s="57"/>
      <c r="C62" s="74" t="s">
        <v>202</v>
      </c>
      <c r="D62" s="75"/>
      <c r="E62" s="76">
        <v>23.677399999999999</v>
      </c>
      <c r="F62" s="54"/>
      <c r="G62" s="54"/>
      <c r="H62" s="54"/>
      <c r="I62" s="54"/>
      <c r="J62" s="54"/>
      <c r="K62" s="54"/>
      <c r="L62" s="54"/>
      <c r="M62" s="54"/>
      <c r="N62" s="60"/>
      <c r="O62" s="60"/>
      <c r="P62" s="60"/>
      <c r="Q62" s="60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55"/>
      <c r="AD62" s="55"/>
      <c r="AE62" s="55"/>
      <c r="AF62" s="55"/>
      <c r="AG62" s="55" t="s">
        <v>140</v>
      </c>
      <c r="AH62" s="55">
        <v>5</v>
      </c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</row>
    <row r="63" spans="1:60" outlineLevel="3">
      <c r="A63" s="56"/>
      <c r="B63" s="57"/>
      <c r="C63" s="74" t="s">
        <v>203</v>
      </c>
      <c r="D63" s="75"/>
      <c r="E63" s="76">
        <v>387.75</v>
      </c>
      <c r="F63" s="54"/>
      <c r="G63" s="54"/>
      <c r="H63" s="54"/>
      <c r="I63" s="54"/>
      <c r="J63" s="54"/>
      <c r="K63" s="54"/>
      <c r="L63" s="54"/>
      <c r="M63" s="54"/>
      <c r="N63" s="60"/>
      <c r="O63" s="60"/>
      <c r="P63" s="60"/>
      <c r="Q63" s="60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55"/>
      <c r="AD63" s="55"/>
      <c r="AE63" s="55"/>
      <c r="AF63" s="55"/>
      <c r="AG63" s="55" t="s">
        <v>140</v>
      </c>
      <c r="AH63" s="55">
        <v>5</v>
      </c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</row>
    <row r="64" spans="1:60" ht="22.5" outlineLevel="1">
      <c r="A64" s="46">
        <v>21</v>
      </c>
      <c r="B64" s="47" t="s">
        <v>204</v>
      </c>
      <c r="C64" s="48" t="s">
        <v>205</v>
      </c>
      <c r="D64" s="49" t="s">
        <v>134</v>
      </c>
      <c r="E64" s="50">
        <v>23.677399999999999</v>
      </c>
      <c r="F64" s="51"/>
      <c r="G64" s="53">
        <f>ROUND(E64*F64,2)</f>
        <v>0</v>
      </c>
      <c r="H64" s="487">
        <v>0</v>
      </c>
      <c r="I64" s="54">
        <f>ROUND(E64*H64,2)</f>
        <v>0</v>
      </c>
      <c r="J64" s="487">
        <v>109</v>
      </c>
      <c r="K64" s="54">
        <f>ROUND(E64*J64,2)</f>
        <v>2580.84</v>
      </c>
      <c r="L64" s="54">
        <v>21</v>
      </c>
      <c r="M64" s="54">
        <f>G64*(1+L64/100)</f>
        <v>0</v>
      </c>
      <c r="N64" s="60">
        <v>0</v>
      </c>
      <c r="O64" s="60">
        <f>ROUND(E64*N64,2)</f>
        <v>0</v>
      </c>
      <c r="P64" s="60">
        <v>0.02</v>
      </c>
      <c r="Q64" s="60">
        <f>ROUND(E64*P64,2)</f>
        <v>0.47</v>
      </c>
      <c r="R64" s="54"/>
      <c r="S64" s="54" t="s">
        <v>135</v>
      </c>
      <c r="T64" s="54" t="s">
        <v>135</v>
      </c>
      <c r="U64" s="54">
        <v>0.24</v>
      </c>
      <c r="V64" s="54">
        <f>ROUND(E64*U64,2)</f>
        <v>5.68</v>
      </c>
      <c r="W64" s="54"/>
      <c r="X64" s="54" t="s">
        <v>136</v>
      </c>
      <c r="Y64" s="54" t="s">
        <v>137</v>
      </c>
      <c r="Z64" s="55"/>
      <c r="AA64" s="55"/>
      <c r="AB64" s="55"/>
      <c r="AC64" s="55"/>
      <c r="AD64" s="55"/>
      <c r="AE64" s="55"/>
      <c r="AF64" s="55"/>
      <c r="AG64" s="55" t="s">
        <v>138</v>
      </c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</row>
    <row r="65" spans="1:60" outlineLevel="2">
      <c r="A65" s="56"/>
      <c r="B65" s="57"/>
      <c r="C65" s="74" t="s">
        <v>206</v>
      </c>
      <c r="D65" s="75"/>
      <c r="E65" s="76">
        <v>3.585</v>
      </c>
      <c r="F65" s="54"/>
      <c r="G65" s="54"/>
      <c r="H65" s="54"/>
      <c r="I65" s="54"/>
      <c r="J65" s="54"/>
      <c r="K65" s="54"/>
      <c r="L65" s="54"/>
      <c r="M65" s="54"/>
      <c r="N65" s="60"/>
      <c r="O65" s="60"/>
      <c r="P65" s="60"/>
      <c r="Q65" s="60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55"/>
      <c r="AC65" s="55"/>
      <c r="AD65" s="55"/>
      <c r="AE65" s="55"/>
      <c r="AF65" s="55"/>
      <c r="AG65" s="55" t="s">
        <v>140</v>
      </c>
      <c r="AH65" s="55">
        <v>0</v>
      </c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</row>
    <row r="66" spans="1:60" outlineLevel="3">
      <c r="A66" s="56"/>
      <c r="B66" s="57"/>
      <c r="C66" s="74" t="s">
        <v>207</v>
      </c>
      <c r="D66" s="75"/>
      <c r="E66" s="76">
        <v>4.5895999999999999</v>
      </c>
      <c r="F66" s="54"/>
      <c r="G66" s="54"/>
      <c r="H66" s="54"/>
      <c r="I66" s="54"/>
      <c r="J66" s="54"/>
      <c r="K66" s="54"/>
      <c r="L66" s="54"/>
      <c r="M66" s="54"/>
      <c r="N66" s="60"/>
      <c r="O66" s="60"/>
      <c r="P66" s="60"/>
      <c r="Q66" s="60"/>
      <c r="R66" s="54"/>
      <c r="S66" s="54"/>
      <c r="T66" s="54"/>
      <c r="U66" s="54"/>
      <c r="V66" s="54"/>
      <c r="W66" s="54"/>
      <c r="X66" s="54"/>
      <c r="Y66" s="54"/>
      <c r="Z66" s="55"/>
      <c r="AA66" s="55"/>
      <c r="AB66" s="55"/>
      <c r="AC66" s="55"/>
      <c r="AD66" s="55"/>
      <c r="AE66" s="55"/>
      <c r="AF66" s="55"/>
      <c r="AG66" s="55" t="s">
        <v>140</v>
      </c>
      <c r="AH66" s="55">
        <v>0</v>
      </c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</row>
    <row r="67" spans="1:60" outlineLevel="3">
      <c r="A67" s="56"/>
      <c r="B67" s="57"/>
      <c r="C67" s="74" t="s">
        <v>208</v>
      </c>
      <c r="D67" s="75"/>
      <c r="E67" s="76">
        <v>1.7262</v>
      </c>
      <c r="F67" s="54"/>
      <c r="G67" s="54"/>
      <c r="H67" s="54"/>
      <c r="I67" s="54"/>
      <c r="J67" s="54"/>
      <c r="K67" s="54"/>
      <c r="L67" s="54"/>
      <c r="M67" s="54"/>
      <c r="N67" s="60"/>
      <c r="O67" s="60"/>
      <c r="P67" s="60"/>
      <c r="Q67" s="60"/>
      <c r="R67" s="54"/>
      <c r="S67" s="54"/>
      <c r="T67" s="54"/>
      <c r="U67" s="54"/>
      <c r="V67" s="54"/>
      <c r="W67" s="54"/>
      <c r="X67" s="54"/>
      <c r="Y67" s="54"/>
      <c r="Z67" s="55"/>
      <c r="AA67" s="55"/>
      <c r="AB67" s="55"/>
      <c r="AC67" s="55"/>
      <c r="AD67" s="55"/>
      <c r="AE67" s="55"/>
      <c r="AF67" s="55"/>
      <c r="AG67" s="55" t="s">
        <v>140</v>
      </c>
      <c r="AH67" s="55">
        <v>0</v>
      </c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</row>
    <row r="68" spans="1:60" outlineLevel="3">
      <c r="A68" s="56"/>
      <c r="B68" s="57"/>
      <c r="C68" s="74" t="s">
        <v>209</v>
      </c>
      <c r="D68" s="75"/>
      <c r="E68" s="76">
        <v>1.377</v>
      </c>
      <c r="F68" s="54"/>
      <c r="G68" s="54"/>
      <c r="H68" s="54"/>
      <c r="I68" s="54"/>
      <c r="J68" s="54"/>
      <c r="K68" s="54"/>
      <c r="L68" s="54"/>
      <c r="M68" s="54"/>
      <c r="N68" s="60"/>
      <c r="O68" s="60"/>
      <c r="P68" s="60"/>
      <c r="Q68" s="60"/>
      <c r="R68" s="54"/>
      <c r="S68" s="54"/>
      <c r="T68" s="54"/>
      <c r="U68" s="54"/>
      <c r="V68" s="54"/>
      <c r="W68" s="54"/>
      <c r="X68" s="54"/>
      <c r="Y68" s="54"/>
      <c r="Z68" s="55"/>
      <c r="AA68" s="55"/>
      <c r="AB68" s="55"/>
      <c r="AC68" s="55"/>
      <c r="AD68" s="55"/>
      <c r="AE68" s="55"/>
      <c r="AF68" s="55"/>
      <c r="AG68" s="55" t="s">
        <v>140</v>
      </c>
      <c r="AH68" s="55">
        <v>0</v>
      </c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</row>
    <row r="69" spans="1:60" outlineLevel="3">
      <c r="A69" s="56"/>
      <c r="B69" s="57"/>
      <c r="C69" s="74" t="s">
        <v>210</v>
      </c>
      <c r="D69" s="75"/>
      <c r="E69" s="76">
        <v>1.3156000000000001</v>
      </c>
      <c r="F69" s="54"/>
      <c r="G69" s="54"/>
      <c r="H69" s="54"/>
      <c r="I69" s="54"/>
      <c r="J69" s="54"/>
      <c r="K69" s="54"/>
      <c r="L69" s="54"/>
      <c r="M69" s="54"/>
      <c r="N69" s="60"/>
      <c r="O69" s="60"/>
      <c r="P69" s="60"/>
      <c r="Q69" s="60"/>
      <c r="R69" s="54"/>
      <c r="S69" s="54"/>
      <c r="T69" s="54"/>
      <c r="U69" s="54"/>
      <c r="V69" s="54"/>
      <c r="W69" s="54"/>
      <c r="X69" s="54"/>
      <c r="Y69" s="54"/>
      <c r="Z69" s="55"/>
      <c r="AA69" s="55"/>
      <c r="AB69" s="55"/>
      <c r="AC69" s="55"/>
      <c r="AD69" s="55"/>
      <c r="AE69" s="55"/>
      <c r="AF69" s="55"/>
      <c r="AG69" s="55" t="s">
        <v>140</v>
      </c>
      <c r="AH69" s="55">
        <v>0</v>
      </c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</row>
    <row r="70" spans="1:60" outlineLevel="3">
      <c r="A70" s="56"/>
      <c r="B70" s="57"/>
      <c r="C70" s="74" t="s">
        <v>211</v>
      </c>
      <c r="D70" s="75"/>
      <c r="E70" s="76">
        <v>1.26</v>
      </c>
      <c r="F70" s="54"/>
      <c r="G70" s="54"/>
      <c r="H70" s="54"/>
      <c r="I70" s="54"/>
      <c r="J70" s="54"/>
      <c r="K70" s="54"/>
      <c r="L70" s="54"/>
      <c r="M70" s="54"/>
      <c r="N70" s="60"/>
      <c r="O70" s="60"/>
      <c r="P70" s="60"/>
      <c r="Q70" s="60"/>
      <c r="R70" s="54"/>
      <c r="S70" s="54"/>
      <c r="T70" s="54"/>
      <c r="U70" s="54"/>
      <c r="V70" s="54"/>
      <c r="W70" s="54"/>
      <c r="X70" s="54"/>
      <c r="Y70" s="54"/>
      <c r="Z70" s="55"/>
      <c r="AA70" s="55"/>
      <c r="AB70" s="55"/>
      <c r="AC70" s="55"/>
      <c r="AD70" s="55"/>
      <c r="AE70" s="55"/>
      <c r="AF70" s="55"/>
      <c r="AG70" s="55" t="s">
        <v>140</v>
      </c>
      <c r="AH70" s="55">
        <v>0</v>
      </c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</row>
    <row r="71" spans="1:60" outlineLevel="3">
      <c r="A71" s="56"/>
      <c r="B71" s="57"/>
      <c r="C71" s="74" t="s">
        <v>212</v>
      </c>
      <c r="D71" s="75"/>
      <c r="E71" s="76">
        <v>2.5985999999999998</v>
      </c>
      <c r="F71" s="54"/>
      <c r="G71" s="54"/>
      <c r="H71" s="54"/>
      <c r="I71" s="54"/>
      <c r="J71" s="54"/>
      <c r="K71" s="54"/>
      <c r="L71" s="54"/>
      <c r="M71" s="54"/>
      <c r="N71" s="60"/>
      <c r="O71" s="60"/>
      <c r="P71" s="60"/>
      <c r="Q71" s="60"/>
      <c r="R71" s="54"/>
      <c r="S71" s="54"/>
      <c r="T71" s="54"/>
      <c r="U71" s="54"/>
      <c r="V71" s="54"/>
      <c r="W71" s="54"/>
      <c r="X71" s="54"/>
      <c r="Y71" s="54"/>
      <c r="Z71" s="55"/>
      <c r="AA71" s="55"/>
      <c r="AB71" s="55"/>
      <c r="AC71" s="55"/>
      <c r="AD71" s="55"/>
      <c r="AE71" s="55"/>
      <c r="AF71" s="55"/>
      <c r="AG71" s="55" t="s">
        <v>140</v>
      </c>
      <c r="AH71" s="55">
        <v>0</v>
      </c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</row>
    <row r="72" spans="1:60" outlineLevel="3">
      <c r="A72" s="56"/>
      <c r="B72" s="57"/>
      <c r="C72" s="74" t="s">
        <v>213</v>
      </c>
      <c r="D72" s="75"/>
      <c r="E72" s="76">
        <v>1.2250000000000001</v>
      </c>
      <c r="F72" s="54"/>
      <c r="G72" s="54"/>
      <c r="H72" s="54"/>
      <c r="I72" s="54"/>
      <c r="J72" s="54"/>
      <c r="K72" s="54"/>
      <c r="L72" s="54"/>
      <c r="M72" s="54"/>
      <c r="N72" s="60"/>
      <c r="O72" s="60"/>
      <c r="P72" s="60"/>
      <c r="Q72" s="60"/>
      <c r="R72" s="54"/>
      <c r="S72" s="54"/>
      <c r="T72" s="54"/>
      <c r="U72" s="54"/>
      <c r="V72" s="54"/>
      <c r="W72" s="54"/>
      <c r="X72" s="54"/>
      <c r="Y72" s="54"/>
      <c r="Z72" s="55"/>
      <c r="AA72" s="55"/>
      <c r="AB72" s="55"/>
      <c r="AC72" s="55"/>
      <c r="AD72" s="55"/>
      <c r="AE72" s="55"/>
      <c r="AF72" s="55"/>
      <c r="AG72" s="55" t="s">
        <v>140</v>
      </c>
      <c r="AH72" s="55">
        <v>0</v>
      </c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</row>
    <row r="73" spans="1:60" outlineLevel="3">
      <c r="A73" s="56"/>
      <c r="B73" s="57"/>
      <c r="C73" s="74" t="s">
        <v>214</v>
      </c>
      <c r="D73" s="75"/>
      <c r="E73" s="76">
        <v>0.76439999999999997</v>
      </c>
      <c r="F73" s="54"/>
      <c r="G73" s="54"/>
      <c r="H73" s="54"/>
      <c r="I73" s="54"/>
      <c r="J73" s="54"/>
      <c r="K73" s="54"/>
      <c r="L73" s="54"/>
      <c r="M73" s="54"/>
      <c r="N73" s="60"/>
      <c r="O73" s="60"/>
      <c r="P73" s="60"/>
      <c r="Q73" s="60"/>
      <c r="R73" s="54"/>
      <c r="S73" s="54"/>
      <c r="T73" s="54"/>
      <c r="U73" s="54"/>
      <c r="V73" s="54"/>
      <c r="W73" s="54"/>
      <c r="X73" s="54"/>
      <c r="Y73" s="54"/>
      <c r="Z73" s="55"/>
      <c r="AA73" s="55"/>
      <c r="AB73" s="55"/>
      <c r="AC73" s="55"/>
      <c r="AD73" s="55"/>
      <c r="AE73" s="55"/>
      <c r="AF73" s="55"/>
      <c r="AG73" s="55" t="s">
        <v>140</v>
      </c>
      <c r="AH73" s="55">
        <v>0</v>
      </c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</row>
    <row r="74" spans="1:60" outlineLevel="3">
      <c r="A74" s="56"/>
      <c r="B74" s="57"/>
      <c r="C74" s="74" t="s">
        <v>215</v>
      </c>
      <c r="D74" s="75"/>
      <c r="E74" s="76">
        <v>5.2359999999999998</v>
      </c>
      <c r="F74" s="54"/>
      <c r="G74" s="54"/>
      <c r="H74" s="54"/>
      <c r="I74" s="54"/>
      <c r="J74" s="54"/>
      <c r="K74" s="54"/>
      <c r="L74" s="54"/>
      <c r="M74" s="54"/>
      <c r="N74" s="60"/>
      <c r="O74" s="60"/>
      <c r="P74" s="60"/>
      <c r="Q74" s="60"/>
      <c r="R74" s="54"/>
      <c r="S74" s="54"/>
      <c r="T74" s="54"/>
      <c r="U74" s="54"/>
      <c r="V74" s="54"/>
      <c r="W74" s="54"/>
      <c r="X74" s="54"/>
      <c r="Y74" s="54"/>
      <c r="Z74" s="55"/>
      <c r="AA74" s="55"/>
      <c r="AB74" s="55"/>
      <c r="AC74" s="55"/>
      <c r="AD74" s="55"/>
      <c r="AE74" s="55"/>
      <c r="AF74" s="55"/>
      <c r="AG74" s="55" t="s">
        <v>140</v>
      </c>
      <c r="AH74" s="55">
        <v>0</v>
      </c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</row>
    <row r="75" spans="1:60" outlineLevel="1">
      <c r="A75" s="46">
        <v>22</v>
      </c>
      <c r="B75" s="47" t="s">
        <v>216</v>
      </c>
      <c r="C75" s="48" t="s">
        <v>217</v>
      </c>
      <c r="D75" s="49" t="s">
        <v>161</v>
      </c>
      <c r="E75" s="50">
        <v>38.79</v>
      </c>
      <c r="F75" s="51"/>
      <c r="G75" s="53">
        <f>ROUND(E75*F75,2)</f>
        <v>0</v>
      </c>
      <c r="H75" s="487">
        <v>0</v>
      </c>
      <c r="I75" s="54">
        <f>ROUND(E75*H75,2)</f>
        <v>0</v>
      </c>
      <c r="J75" s="487">
        <v>31.8</v>
      </c>
      <c r="K75" s="54">
        <f>ROUND(E75*J75,2)</f>
        <v>1233.52</v>
      </c>
      <c r="L75" s="54">
        <v>21</v>
      </c>
      <c r="M75" s="54">
        <f>G75*(1+L75/100)</f>
        <v>0</v>
      </c>
      <c r="N75" s="60">
        <v>0</v>
      </c>
      <c r="O75" s="60">
        <f>ROUND(E75*N75,2)</f>
        <v>0</v>
      </c>
      <c r="P75" s="60">
        <v>4.0000000000000002E-4</v>
      </c>
      <c r="Q75" s="60">
        <f>ROUND(E75*P75,2)</f>
        <v>0.02</v>
      </c>
      <c r="R75" s="54"/>
      <c r="S75" s="54" t="s">
        <v>135</v>
      </c>
      <c r="T75" s="54" t="s">
        <v>135</v>
      </c>
      <c r="U75" s="54">
        <v>7.0000000000000007E-2</v>
      </c>
      <c r="V75" s="54">
        <f>ROUND(E75*U75,2)</f>
        <v>2.72</v>
      </c>
      <c r="W75" s="54"/>
      <c r="X75" s="54" t="s">
        <v>136</v>
      </c>
      <c r="Y75" s="54" t="s">
        <v>137</v>
      </c>
      <c r="Z75" s="55"/>
      <c r="AA75" s="55"/>
      <c r="AB75" s="55"/>
      <c r="AC75" s="55"/>
      <c r="AD75" s="55"/>
      <c r="AE75" s="55"/>
      <c r="AF75" s="55"/>
      <c r="AG75" s="55" t="s">
        <v>138</v>
      </c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</row>
    <row r="76" spans="1:60" outlineLevel="2">
      <c r="A76" s="56"/>
      <c r="B76" s="57"/>
      <c r="C76" s="74" t="s">
        <v>218</v>
      </c>
      <c r="D76" s="75"/>
      <c r="E76" s="76">
        <v>2.19</v>
      </c>
      <c r="F76" s="54"/>
      <c r="G76" s="54"/>
      <c r="H76" s="54"/>
      <c r="I76" s="54"/>
      <c r="J76" s="54"/>
      <c r="K76" s="54"/>
      <c r="L76" s="54"/>
      <c r="M76" s="54"/>
      <c r="N76" s="60"/>
      <c r="O76" s="60"/>
      <c r="P76" s="60"/>
      <c r="Q76" s="60"/>
      <c r="R76" s="54"/>
      <c r="S76" s="54"/>
      <c r="T76" s="54"/>
      <c r="U76" s="54"/>
      <c r="V76" s="54"/>
      <c r="W76" s="54"/>
      <c r="X76" s="54"/>
      <c r="Y76" s="54"/>
      <c r="Z76" s="55"/>
      <c r="AA76" s="55"/>
      <c r="AB76" s="55"/>
      <c r="AC76" s="55"/>
      <c r="AD76" s="55"/>
      <c r="AE76" s="55"/>
      <c r="AF76" s="55"/>
      <c r="AG76" s="55" t="s">
        <v>140</v>
      </c>
      <c r="AH76" s="55">
        <v>0</v>
      </c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</row>
    <row r="77" spans="1:60" outlineLevel="3">
      <c r="A77" s="56"/>
      <c r="B77" s="57"/>
      <c r="C77" s="74" t="s">
        <v>219</v>
      </c>
      <c r="D77" s="75"/>
      <c r="E77" s="76">
        <v>4.66</v>
      </c>
      <c r="F77" s="54"/>
      <c r="G77" s="54"/>
      <c r="H77" s="54"/>
      <c r="I77" s="54"/>
      <c r="J77" s="54"/>
      <c r="K77" s="54"/>
      <c r="L77" s="54"/>
      <c r="M77" s="54"/>
      <c r="N77" s="60"/>
      <c r="O77" s="60"/>
      <c r="P77" s="60"/>
      <c r="Q77" s="60"/>
      <c r="R77" s="54"/>
      <c r="S77" s="54"/>
      <c r="T77" s="54"/>
      <c r="U77" s="54"/>
      <c r="V77" s="54"/>
      <c r="W77" s="54"/>
      <c r="X77" s="54"/>
      <c r="Y77" s="54"/>
      <c r="Z77" s="55"/>
      <c r="AA77" s="55"/>
      <c r="AB77" s="55"/>
      <c r="AC77" s="55"/>
      <c r="AD77" s="55"/>
      <c r="AE77" s="55"/>
      <c r="AF77" s="55"/>
      <c r="AG77" s="55" t="s">
        <v>140</v>
      </c>
      <c r="AH77" s="55">
        <v>0</v>
      </c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</row>
    <row r="78" spans="1:60" outlineLevel="3">
      <c r="A78" s="56"/>
      <c r="B78" s="57"/>
      <c r="C78" s="74" t="s">
        <v>220</v>
      </c>
      <c r="D78" s="75"/>
      <c r="E78" s="76">
        <v>4.18</v>
      </c>
      <c r="F78" s="54"/>
      <c r="G78" s="54"/>
      <c r="H78" s="54"/>
      <c r="I78" s="54"/>
      <c r="J78" s="54"/>
      <c r="K78" s="54"/>
      <c r="L78" s="54"/>
      <c r="M78" s="54"/>
      <c r="N78" s="60"/>
      <c r="O78" s="60"/>
      <c r="P78" s="60"/>
      <c r="Q78" s="60"/>
      <c r="R78" s="54"/>
      <c r="S78" s="54"/>
      <c r="T78" s="54"/>
      <c r="U78" s="54"/>
      <c r="V78" s="54"/>
      <c r="W78" s="54"/>
      <c r="X78" s="54"/>
      <c r="Y78" s="54"/>
      <c r="Z78" s="55"/>
      <c r="AA78" s="55"/>
      <c r="AB78" s="55"/>
      <c r="AC78" s="55"/>
      <c r="AD78" s="55"/>
      <c r="AE78" s="55"/>
      <c r="AF78" s="55"/>
      <c r="AG78" s="55" t="s">
        <v>140</v>
      </c>
      <c r="AH78" s="55">
        <v>0</v>
      </c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</row>
    <row r="79" spans="1:60" outlineLevel="3">
      <c r="A79" s="56"/>
      <c r="B79" s="57"/>
      <c r="C79" s="74" t="s">
        <v>221</v>
      </c>
      <c r="D79" s="75"/>
      <c r="E79" s="76">
        <v>3.72</v>
      </c>
      <c r="F79" s="54"/>
      <c r="G79" s="54"/>
      <c r="H79" s="54"/>
      <c r="I79" s="54"/>
      <c r="J79" s="54"/>
      <c r="K79" s="54"/>
      <c r="L79" s="54"/>
      <c r="M79" s="54"/>
      <c r="N79" s="60"/>
      <c r="O79" s="60"/>
      <c r="P79" s="60"/>
      <c r="Q79" s="60"/>
      <c r="R79" s="54"/>
      <c r="S79" s="54"/>
      <c r="T79" s="54"/>
      <c r="U79" s="54"/>
      <c r="V79" s="54"/>
      <c r="W79" s="54"/>
      <c r="X79" s="54"/>
      <c r="Y79" s="54"/>
      <c r="Z79" s="55"/>
      <c r="AA79" s="55"/>
      <c r="AB79" s="55"/>
      <c r="AC79" s="55"/>
      <c r="AD79" s="55"/>
      <c r="AE79" s="55"/>
      <c r="AF79" s="55"/>
      <c r="AG79" s="55" t="s">
        <v>140</v>
      </c>
      <c r="AH79" s="55">
        <v>0</v>
      </c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</row>
    <row r="80" spans="1:60" outlineLevel="3">
      <c r="A80" s="56"/>
      <c r="B80" s="57"/>
      <c r="C80" s="74" t="s">
        <v>222</v>
      </c>
      <c r="D80" s="75"/>
      <c r="E80" s="76">
        <v>3.72</v>
      </c>
      <c r="F80" s="54"/>
      <c r="G80" s="54"/>
      <c r="H80" s="54"/>
      <c r="I80" s="54"/>
      <c r="J80" s="54"/>
      <c r="K80" s="54"/>
      <c r="L80" s="54"/>
      <c r="M80" s="54"/>
      <c r="N80" s="60"/>
      <c r="O80" s="60"/>
      <c r="P80" s="60"/>
      <c r="Q80" s="60"/>
      <c r="R80" s="54"/>
      <c r="S80" s="54"/>
      <c r="T80" s="54"/>
      <c r="U80" s="54"/>
      <c r="V80" s="54"/>
      <c r="W80" s="54"/>
      <c r="X80" s="54"/>
      <c r="Y80" s="54"/>
      <c r="Z80" s="55"/>
      <c r="AA80" s="55"/>
      <c r="AB80" s="55"/>
      <c r="AC80" s="55"/>
      <c r="AD80" s="55"/>
      <c r="AE80" s="55"/>
      <c r="AF80" s="55"/>
      <c r="AG80" s="55" t="s">
        <v>140</v>
      </c>
      <c r="AH80" s="55">
        <v>0</v>
      </c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</row>
    <row r="81" spans="1:60" outlineLevel="3">
      <c r="A81" s="56"/>
      <c r="B81" s="57"/>
      <c r="C81" s="74" t="s">
        <v>223</v>
      </c>
      <c r="D81" s="75"/>
      <c r="E81" s="76">
        <v>5.98</v>
      </c>
      <c r="F81" s="54"/>
      <c r="G81" s="54"/>
      <c r="H81" s="54"/>
      <c r="I81" s="54"/>
      <c r="J81" s="54"/>
      <c r="K81" s="54"/>
      <c r="L81" s="54"/>
      <c r="M81" s="54"/>
      <c r="N81" s="60"/>
      <c r="O81" s="60"/>
      <c r="P81" s="60"/>
      <c r="Q81" s="60"/>
      <c r="R81" s="54"/>
      <c r="S81" s="54"/>
      <c r="T81" s="54"/>
      <c r="U81" s="54"/>
      <c r="V81" s="54"/>
      <c r="W81" s="54"/>
      <c r="X81" s="54"/>
      <c r="Y81" s="54"/>
      <c r="Z81" s="55"/>
      <c r="AA81" s="55"/>
      <c r="AB81" s="55"/>
      <c r="AC81" s="55"/>
      <c r="AD81" s="55"/>
      <c r="AE81" s="55"/>
      <c r="AF81" s="55"/>
      <c r="AG81" s="55" t="s">
        <v>140</v>
      </c>
      <c r="AH81" s="55">
        <v>0</v>
      </c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</row>
    <row r="82" spans="1:60" outlineLevel="3">
      <c r="A82" s="56"/>
      <c r="B82" s="57"/>
      <c r="C82" s="74" t="s">
        <v>224</v>
      </c>
      <c r="D82" s="75"/>
      <c r="E82" s="76">
        <v>3.86</v>
      </c>
      <c r="F82" s="54"/>
      <c r="G82" s="54"/>
      <c r="H82" s="54"/>
      <c r="I82" s="54"/>
      <c r="J82" s="54"/>
      <c r="K82" s="54"/>
      <c r="L82" s="54"/>
      <c r="M82" s="54"/>
      <c r="N82" s="60"/>
      <c r="O82" s="60"/>
      <c r="P82" s="60"/>
      <c r="Q82" s="60"/>
      <c r="R82" s="54"/>
      <c r="S82" s="54"/>
      <c r="T82" s="54"/>
      <c r="U82" s="54"/>
      <c r="V82" s="54"/>
      <c r="W82" s="54"/>
      <c r="X82" s="54"/>
      <c r="Y82" s="54"/>
      <c r="Z82" s="55"/>
      <c r="AA82" s="55"/>
      <c r="AB82" s="55"/>
      <c r="AC82" s="55"/>
      <c r="AD82" s="55"/>
      <c r="AE82" s="55"/>
      <c r="AF82" s="55"/>
      <c r="AG82" s="55" t="s">
        <v>140</v>
      </c>
      <c r="AH82" s="55">
        <v>0</v>
      </c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</row>
    <row r="83" spans="1:60" outlineLevel="3">
      <c r="A83" s="56"/>
      <c r="B83" s="57"/>
      <c r="C83" s="74" t="s">
        <v>225</v>
      </c>
      <c r="D83" s="75"/>
      <c r="E83" s="76">
        <v>1.72</v>
      </c>
      <c r="F83" s="54"/>
      <c r="G83" s="54"/>
      <c r="H83" s="54"/>
      <c r="I83" s="54"/>
      <c r="J83" s="54"/>
      <c r="K83" s="54"/>
      <c r="L83" s="54"/>
      <c r="M83" s="54"/>
      <c r="N83" s="60"/>
      <c r="O83" s="60"/>
      <c r="P83" s="60"/>
      <c r="Q83" s="60"/>
      <c r="R83" s="54"/>
      <c r="S83" s="54"/>
      <c r="T83" s="54"/>
      <c r="U83" s="54"/>
      <c r="V83" s="54"/>
      <c r="W83" s="54"/>
      <c r="X83" s="54"/>
      <c r="Y83" s="54"/>
      <c r="Z83" s="55"/>
      <c r="AA83" s="55"/>
      <c r="AB83" s="55"/>
      <c r="AC83" s="55"/>
      <c r="AD83" s="55"/>
      <c r="AE83" s="55"/>
      <c r="AF83" s="55"/>
      <c r="AG83" s="55" t="s">
        <v>140</v>
      </c>
      <c r="AH83" s="55">
        <v>0</v>
      </c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</row>
    <row r="84" spans="1:60" outlineLevel="3">
      <c r="A84" s="56"/>
      <c r="B84" s="57"/>
      <c r="C84" s="74" t="s">
        <v>226</v>
      </c>
      <c r="D84" s="75"/>
      <c r="E84" s="76">
        <v>8.76</v>
      </c>
      <c r="F84" s="54"/>
      <c r="G84" s="54"/>
      <c r="H84" s="54"/>
      <c r="I84" s="54"/>
      <c r="J84" s="54"/>
      <c r="K84" s="54"/>
      <c r="L84" s="54"/>
      <c r="M84" s="54"/>
      <c r="N84" s="60"/>
      <c r="O84" s="60"/>
      <c r="P84" s="60"/>
      <c r="Q84" s="60"/>
      <c r="R84" s="54"/>
      <c r="S84" s="54"/>
      <c r="T84" s="54"/>
      <c r="U84" s="54"/>
      <c r="V84" s="54"/>
      <c r="W84" s="54"/>
      <c r="X84" s="54"/>
      <c r="Y84" s="54"/>
      <c r="Z84" s="55"/>
      <c r="AA84" s="55"/>
      <c r="AB84" s="55"/>
      <c r="AC84" s="55"/>
      <c r="AD84" s="55"/>
      <c r="AE84" s="55"/>
      <c r="AF84" s="55"/>
      <c r="AG84" s="55" t="s">
        <v>140</v>
      </c>
      <c r="AH84" s="55">
        <v>0</v>
      </c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</row>
    <row r="85" spans="1:60" ht="22.5" outlineLevel="1">
      <c r="A85" s="46">
        <v>23</v>
      </c>
      <c r="B85" s="47" t="s">
        <v>227</v>
      </c>
      <c r="C85" s="48" t="s">
        <v>228</v>
      </c>
      <c r="D85" s="49" t="s">
        <v>190</v>
      </c>
      <c r="E85" s="50">
        <v>12</v>
      </c>
      <c r="F85" s="51"/>
      <c r="G85" s="53">
        <f>ROUND(E85*F85,2)</f>
        <v>0</v>
      </c>
      <c r="H85" s="487">
        <v>0</v>
      </c>
      <c r="I85" s="54">
        <f>ROUND(E85*H85,2)</f>
        <v>0</v>
      </c>
      <c r="J85" s="487">
        <v>20.8</v>
      </c>
      <c r="K85" s="54">
        <f>ROUND(E85*J85,2)</f>
        <v>249.6</v>
      </c>
      <c r="L85" s="54">
        <v>21</v>
      </c>
      <c r="M85" s="54">
        <f>G85*(1+L85/100)</f>
        <v>0</v>
      </c>
      <c r="N85" s="60">
        <v>0</v>
      </c>
      <c r="O85" s="60">
        <f>ROUND(E85*N85,2)</f>
        <v>0</v>
      </c>
      <c r="P85" s="60">
        <v>0</v>
      </c>
      <c r="Q85" s="60">
        <f>ROUND(E85*P85,2)</f>
        <v>0</v>
      </c>
      <c r="R85" s="54"/>
      <c r="S85" s="54" t="s">
        <v>135</v>
      </c>
      <c r="T85" s="54" t="s">
        <v>135</v>
      </c>
      <c r="U85" s="54">
        <v>0.05</v>
      </c>
      <c r="V85" s="54">
        <f>ROUND(E85*U85,2)</f>
        <v>0.6</v>
      </c>
      <c r="W85" s="54"/>
      <c r="X85" s="54" t="s">
        <v>136</v>
      </c>
      <c r="Y85" s="54" t="s">
        <v>137</v>
      </c>
      <c r="Z85" s="55"/>
      <c r="AA85" s="55"/>
      <c r="AB85" s="55"/>
      <c r="AC85" s="55"/>
      <c r="AD85" s="55"/>
      <c r="AE85" s="55"/>
      <c r="AF85" s="55"/>
      <c r="AG85" s="55" t="s">
        <v>138</v>
      </c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</row>
    <row r="86" spans="1:60" outlineLevel="2">
      <c r="A86" s="56"/>
      <c r="B86" s="57"/>
      <c r="C86" s="74" t="s">
        <v>229</v>
      </c>
      <c r="D86" s="75"/>
      <c r="E86" s="76">
        <v>2</v>
      </c>
      <c r="F86" s="54"/>
      <c r="G86" s="54"/>
      <c r="H86" s="54"/>
      <c r="I86" s="54"/>
      <c r="J86" s="54"/>
      <c r="K86" s="54"/>
      <c r="L86" s="54"/>
      <c r="M86" s="54"/>
      <c r="N86" s="60"/>
      <c r="O86" s="60"/>
      <c r="P86" s="60"/>
      <c r="Q86" s="60"/>
      <c r="R86" s="54"/>
      <c r="S86" s="54"/>
      <c r="T86" s="54"/>
      <c r="U86" s="54"/>
      <c r="V86" s="54"/>
      <c r="W86" s="54"/>
      <c r="X86" s="54"/>
      <c r="Y86" s="54"/>
      <c r="Z86" s="55"/>
      <c r="AA86" s="55"/>
      <c r="AB86" s="55"/>
      <c r="AC86" s="55"/>
      <c r="AD86" s="55"/>
      <c r="AE86" s="55"/>
      <c r="AF86" s="55"/>
      <c r="AG86" s="55" t="s">
        <v>140</v>
      </c>
      <c r="AH86" s="55">
        <v>0</v>
      </c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</row>
    <row r="87" spans="1:60" outlineLevel="3">
      <c r="A87" s="56"/>
      <c r="B87" s="57"/>
      <c r="C87" s="74" t="s">
        <v>230</v>
      </c>
      <c r="D87" s="75"/>
      <c r="E87" s="76">
        <v>10</v>
      </c>
      <c r="F87" s="54"/>
      <c r="G87" s="54"/>
      <c r="H87" s="54"/>
      <c r="I87" s="54"/>
      <c r="J87" s="54"/>
      <c r="K87" s="54"/>
      <c r="L87" s="54"/>
      <c r="M87" s="54"/>
      <c r="N87" s="60"/>
      <c r="O87" s="60"/>
      <c r="P87" s="60"/>
      <c r="Q87" s="60"/>
      <c r="R87" s="54"/>
      <c r="S87" s="54"/>
      <c r="T87" s="54"/>
      <c r="U87" s="54"/>
      <c r="V87" s="54"/>
      <c r="W87" s="54"/>
      <c r="X87" s="54"/>
      <c r="Y87" s="54"/>
      <c r="Z87" s="55"/>
      <c r="AA87" s="55"/>
      <c r="AB87" s="55"/>
      <c r="AC87" s="55"/>
      <c r="AD87" s="55"/>
      <c r="AE87" s="55"/>
      <c r="AF87" s="55"/>
      <c r="AG87" s="55" t="s">
        <v>140</v>
      </c>
      <c r="AH87" s="55">
        <v>0</v>
      </c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</row>
    <row r="88" spans="1:60" outlineLevel="1">
      <c r="A88" s="46">
        <v>24</v>
      </c>
      <c r="B88" s="47" t="s">
        <v>231</v>
      </c>
      <c r="C88" s="48" t="s">
        <v>232</v>
      </c>
      <c r="D88" s="49" t="s">
        <v>134</v>
      </c>
      <c r="E88" s="50">
        <v>3.2</v>
      </c>
      <c r="F88" s="51"/>
      <c r="G88" s="53">
        <f>ROUND(E88*F88,2)</f>
        <v>0</v>
      </c>
      <c r="H88" s="487">
        <v>29.21</v>
      </c>
      <c r="I88" s="54">
        <f>ROUND(E88*H88,2)</f>
        <v>93.47</v>
      </c>
      <c r="J88" s="487">
        <v>330.29</v>
      </c>
      <c r="K88" s="54">
        <f>ROUND(E88*J88,2)</f>
        <v>1056.93</v>
      </c>
      <c r="L88" s="54">
        <v>21</v>
      </c>
      <c r="M88" s="54">
        <f>G88*(1+L88/100)</f>
        <v>0</v>
      </c>
      <c r="N88" s="60">
        <v>1E-3</v>
      </c>
      <c r="O88" s="60">
        <f>ROUND(E88*N88,2)</f>
        <v>0</v>
      </c>
      <c r="P88" s="60">
        <v>6.3E-2</v>
      </c>
      <c r="Q88" s="60">
        <f>ROUND(E88*P88,2)</f>
        <v>0.2</v>
      </c>
      <c r="R88" s="54"/>
      <c r="S88" s="54" t="s">
        <v>135</v>
      </c>
      <c r="T88" s="54" t="s">
        <v>135</v>
      </c>
      <c r="U88" s="54">
        <v>0.71799999999999997</v>
      </c>
      <c r="V88" s="54">
        <f>ROUND(E88*U88,2)</f>
        <v>2.2999999999999998</v>
      </c>
      <c r="W88" s="54"/>
      <c r="X88" s="54" t="s">
        <v>136</v>
      </c>
      <c r="Y88" s="54" t="s">
        <v>137</v>
      </c>
      <c r="Z88" s="55"/>
      <c r="AA88" s="55"/>
      <c r="AB88" s="55"/>
      <c r="AC88" s="55"/>
      <c r="AD88" s="55"/>
      <c r="AE88" s="55"/>
      <c r="AF88" s="55"/>
      <c r="AG88" s="55" t="s">
        <v>138</v>
      </c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</row>
    <row r="89" spans="1:60" outlineLevel="2">
      <c r="A89" s="56"/>
      <c r="B89" s="57"/>
      <c r="C89" s="74" t="s">
        <v>233</v>
      </c>
      <c r="D89" s="75"/>
      <c r="E89" s="76">
        <v>3.2</v>
      </c>
      <c r="F89" s="54"/>
      <c r="G89" s="54"/>
      <c r="H89" s="54"/>
      <c r="I89" s="54"/>
      <c r="J89" s="54"/>
      <c r="K89" s="54"/>
      <c r="L89" s="54"/>
      <c r="M89" s="54"/>
      <c r="N89" s="60"/>
      <c r="O89" s="60"/>
      <c r="P89" s="60"/>
      <c r="Q89" s="60"/>
      <c r="R89" s="54"/>
      <c r="S89" s="54"/>
      <c r="T89" s="54"/>
      <c r="U89" s="54"/>
      <c r="V89" s="54"/>
      <c r="W89" s="54"/>
      <c r="X89" s="54"/>
      <c r="Y89" s="54"/>
      <c r="Z89" s="55"/>
      <c r="AA89" s="55"/>
      <c r="AB89" s="55"/>
      <c r="AC89" s="55"/>
      <c r="AD89" s="55"/>
      <c r="AE89" s="55"/>
      <c r="AF89" s="55"/>
      <c r="AG89" s="55" t="s">
        <v>140</v>
      </c>
      <c r="AH89" s="55">
        <v>0</v>
      </c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</row>
    <row r="90" spans="1:60" outlineLevel="1">
      <c r="A90" s="46">
        <v>25</v>
      </c>
      <c r="B90" s="47" t="s">
        <v>234</v>
      </c>
      <c r="C90" s="48" t="s">
        <v>235</v>
      </c>
      <c r="D90" s="49" t="s">
        <v>161</v>
      </c>
      <c r="E90" s="50">
        <v>31</v>
      </c>
      <c r="F90" s="51"/>
      <c r="G90" s="53">
        <f>ROUND(E90*F90,2)</f>
        <v>0</v>
      </c>
      <c r="H90" s="487">
        <v>14.35</v>
      </c>
      <c r="I90" s="54">
        <f>ROUND(E90*H90,2)</f>
        <v>444.85</v>
      </c>
      <c r="J90" s="487">
        <v>281.64999999999998</v>
      </c>
      <c r="K90" s="54">
        <f>ROUND(E90*J90,2)</f>
        <v>8731.15</v>
      </c>
      <c r="L90" s="54">
        <v>21</v>
      </c>
      <c r="M90" s="54">
        <f>G90*(1+L90/100)</f>
        <v>0</v>
      </c>
      <c r="N90" s="60">
        <v>4.8999999999999998E-4</v>
      </c>
      <c r="O90" s="60">
        <f>ROUND(E90*N90,2)</f>
        <v>0.02</v>
      </c>
      <c r="P90" s="60">
        <v>0.04</v>
      </c>
      <c r="Q90" s="60">
        <f>ROUND(E90*P90,2)</f>
        <v>1.24</v>
      </c>
      <c r="R90" s="54"/>
      <c r="S90" s="54" t="s">
        <v>135</v>
      </c>
      <c r="T90" s="54" t="s">
        <v>135</v>
      </c>
      <c r="U90" s="54">
        <v>0.66800000000000004</v>
      </c>
      <c r="V90" s="54">
        <f>ROUND(E90*U90,2)</f>
        <v>20.71</v>
      </c>
      <c r="W90" s="54"/>
      <c r="X90" s="54" t="s">
        <v>136</v>
      </c>
      <c r="Y90" s="54" t="s">
        <v>137</v>
      </c>
      <c r="Z90" s="55"/>
      <c r="AA90" s="55"/>
      <c r="AB90" s="55"/>
      <c r="AC90" s="55"/>
      <c r="AD90" s="55"/>
      <c r="AE90" s="55"/>
      <c r="AF90" s="55"/>
      <c r="AG90" s="55" t="s">
        <v>138</v>
      </c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</row>
    <row r="91" spans="1:60" outlineLevel="2">
      <c r="A91" s="56"/>
      <c r="B91" s="57"/>
      <c r="C91" s="74" t="s">
        <v>236</v>
      </c>
      <c r="D91" s="75"/>
      <c r="E91" s="76">
        <v>31</v>
      </c>
      <c r="F91" s="54"/>
      <c r="G91" s="54"/>
      <c r="H91" s="54"/>
      <c r="I91" s="54"/>
      <c r="J91" s="54"/>
      <c r="K91" s="54"/>
      <c r="L91" s="54"/>
      <c r="M91" s="54"/>
      <c r="N91" s="60"/>
      <c r="O91" s="60"/>
      <c r="P91" s="60"/>
      <c r="Q91" s="60"/>
      <c r="R91" s="54"/>
      <c r="S91" s="54"/>
      <c r="T91" s="54"/>
      <c r="U91" s="54"/>
      <c r="V91" s="54"/>
      <c r="W91" s="54"/>
      <c r="X91" s="54"/>
      <c r="Y91" s="54"/>
      <c r="Z91" s="55"/>
      <c r="AA91" s="55"/>
      <c r="AB91" s="55"/>
      <c r="AC91" s="55"/>
      <c r="AD91" s="55"/>
      <c r="AE91" s="55"/>
      <c r="AF91" s="55"/>
      <c r="AG91" s="55" t="s">
        <v>140</v>
      </c>
      <c r="AH91" s="55">
        <v>0</v>
      </c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60" outlineLevel="1">
      <c r="A92" s="65">
        <v>26</v>
      </c>
      <c r="B92" s="66" t="s">
        <v>237</v>
      </c>
      <c r="C92" s="67" t="s">
        <v>238</v>
      </c>
      <c r="D92" s="68" t="s">
        <v>161</v>
      </c>
      <c r="E92" s="69">
        <v>20</v>
      </c>
      <c r="F92" s="70"/>
      <c r="G92" s="72">
        <f>ROUND(E92*F92,2)</f>
        <v>0</v>
      </c>
      <c r="H92" s="487">
        <v>0</v>
      </c>
      <c r="I92" s="54">
        <f>ROUND(E92*H92,2)</f>
        <v>0</v>
      </c>
      <c r="J92" s="487">
        <v>316</v>
      </c>
      <c r="K92" s="54">
        <f>ROUND(E92*J92,2)</f>
        <v>6320</v>
      </c>
      <c r="L92" s="54">
        <v>21</v>
      </c>
      <c r="M92" s="54">
        <f>G92*(1+L92/100)</f>
        <v>0</v>
      </c>
      <c r="N92" s="60">
        <v>0</v>
      </c>
      <c r="O92" s="60">
        <f>ROUND(E92*N92,2)</f>
        <v>0</v>
      </c>
      <c r="P92" s="60">
        <v>2.1999999999999999E-2</v>
      </c>
      <c r="Q92" s="60">
        <f>ROUND(E92*P92,2)</f>
        <v>0.44</v>
      </c>
      <c r="R92" s="54"/>
      <c r="S92" s="54" t="s">
        <v>135</v>
      </c>
      <c r="T92" s="54" t="s">
        <v>135</v>
      </c>
      <c r="U92" s="54">
        <v>0.76</v>
      </c>
      <c r="V92" s="54">
        <f>ROUND(E92*U92,2)</f>
        <v>15.2</v>
      </c>
      <c r="W92" s="54"/>
      <c r="X92" s="54" t="s">
        <v>136</v>
      </c>
      <c r="Y92" s="54" t="s">
        <v>137</v>
      </c>
      <c r="Z92" s="55"/>
      <c r="AA92" s="55"/>
      <c r="AB92" s="55"/>
      <c r="AC92" s="55"/>
      <c r="AD92" s="55"/>
      <c r="AE92" s="55"/>
      <c r="AF92" s="55"/>
      <c r="AG92" s="55" t="s">
        <v>138</v>
      </c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</row>
    <row r="93" spans="1:60" outlineLevel="1">
      <c r="A93" s="46">
        <v>27</v>
      </c>
      <c r="B93" s="47" t="s">
        <v>239</v>
      </c>
      <c r="C93" s="48" t="s">
        <v>240</v>
      </c>
      <c r="D93" s="49" t="s">
        <v>134</v>
      </c>
      <c r="E93" s="50">
        <v>110.876</v>
      </c>
      <c r="F93" s="51"/>
      <c r="G93" s="53">
        <f>ROUND(E93*F93,2)</f>
        <v>0</v>
      </c>
      <c r="H93" s="487">
        <v>0</v>
      </c>
      <c r="I93" s="54">
        <f>ROUND(E93*H93,2)</f>
        <v>0</v>
      </c>
      <c r="J93" s="487">
        <v>108</v>
      </c>
      <c r="K93" s="54">
        <f>ROUND(E93*J93,2)</f>
        <v>11974.61</v>
      </c>
      <c r="L93" s="54">
        <v>21</v>
      </c>
      <c r="M93" s="54">
        <f>G93*(1+L93/100)</f>
        <v>0</v>
      </c>
      <c r="N93" s="60">
        <v>0</v>
      </c>
      <c r="O93" s="60">
        <f>ROUND(E93*N93,2)</f>
        <v>0</v>
      </c>
      <c r="P93" s="60">
        <v>4.5999999999999999E-2</v>
      </c>
      <c r="Q93" s="60">
        <f>ROUND(E93*P93,2)</f>
        <v>5.0999999999999996</v>
      </c>
      <c r="R93" s="54"/>
      <c r="S93" s="54" t="s">
        <v>135</v>
      </c>
      <c r="T93" s="54" t="s">
        <v>135</v>
      </c>
      <c r="U93" s="54">
        <v>0.26</v>
      </c>
      <c r="V93" s="54">
        <f>ROUND(E93*U93,2)</f>
        <v>28.83</v>
      </c>
      <c r="W93" s="54"/>
      <c r="X93" s="54" t="s">
        <v>136</v>
      </c>
      <c r="Y93" s="54" t="s">
        <v>137</v>
      </c>
      <c r="Z93" s="55"/>
      <c r="AA93" s="55"/>
      <c r="AB93" s="55"/>
      <c r="AC93" s="55"/>
      <c r="AD93" s="55"/>
      <c r="AE93" s="55"/>
      <c r="AF93" s="55"/>
      <c r="AG93" s="55" t="s">
        <v>138</v>
      </c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</row>
    <row r="94" spans="1:60" outlineLevel="2">
      <c r="A94" s="56"/>
      <c r="B94" s="57"/>
      <c r="C94" s="74" t="s">
        <v>171</v>
      </c>
      <c r="D94" s="75"/>
      <c r="E94" s="76"/>
      <c r="F94" s="54"/>
      <c r="G94" s="54"/>
      <c r="H94" s="54"/>
      <c r="I94" s="54"/>
      <c r="J94" s="54"/>
      <c r="K94" s="54"/>
      <c r="L94" s="54"/>
      <c r="M94" s="54"/>
      <c r="N94" s="60"/>
      <c r="O94" s="60"/>
      <c r="P94" s="60"/>
      <c r="Q94" s="60"/>
      <c r="R94" s="54"/>
      <c r="S94" s="54"/>
      <c r="T94" s="54"/>
      <c r="U94" s="54"/>
      <c r="V94" s="54"/>
      <c r="W94" s="54"/>
      <c r="X94" s="54"/>
      <c r="Y94" s="54"/>
      <c r="Z94" s="55"/>
      <c r="AA94" s="55"/>
      <c r="AB94" s="55"/>
      <c r="AC94" s="55"/>
      <c r="AD94" s="55"/>
      <c r="AE94" s="55"/>
      <c r="AF94" s="55"/>
      <c r="AG94" s="55" t="s">
        <v>140</v>
      </c>
      <c r="AH94" s="55">
        <v>0</v>
      </c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60" outlineLevel="3">
      <c r="A95" s="56"/>
      <c r="B95" s="57"/>
      <c r="C95" s="74" t="s">
        <v>241</v>
      </c>
      <c r="D95" s="75"/>
      <c r="E95" s="76">
        <v>20.771999999999998</v>
      </c>
      <c r="F95" s="54"/>
      <c r="G95" s="54"/>
      <c r="H95" s="54"/>
      <c r="I95" s="54"/>
      <c r="J95" s="54"/>
      <c r="K95" s="54"/>
      <c r="L95" s="54"/>
      <c r="M95" s="54"/>
      <c r="N95" s="60"/>
      <c r="O95" s="60"/>
      <c r="P95" s="60"/>
      <c r="Q95" s="60"/>
      <c r="R95" s="54"/>
      <c r="S95" s="54"/>
      <c r="T95" s="54"/>
      <c r="U95" s="54"/>
      <c r="V95" s="54"/>
      <c r="W95" s="54"/>
      <c r="X95" s="54"/>
      <c r="Y95" s="54"/>
      <c r="Z95" s="55"/>
      <c r="AA95" s="55"/>
      <c r="AB95" s="55"/>
      <c r="AC95" s="55"/>
      <c r="AD95" s="55"/>
      <c r="AE95" s="55"/>
      <c r="AF95" s="55"/>
      <c r="AG95" s="55" t="s">
        <v>140</v>
      </c>
      <c r="AH95" s="55">
        <v>0</v>
      </c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  <row r="96" spans="1:60" outlineLevel="3">
      <c r="A96" s="56"/>
      <c r="B96" s="57"/>
      <c r="C96" s="74" t="s">
        <v>242</v>
      </c>
      <c r="D96" s="75"/>
      <c r="E96" s="76">
        <v>15.028</v>
      </c>
      <c r="F96" s="54"/>
      <c r="G96" s="54"/>
      <c r="H96" s="54"/>
      <c r="I96" s="54"/>
      <c r="J96" s="54"/>
      <c r="K96" s="54"/>
      <c r="L96" s="54"/>
      <c r="M96" s="54"/>
      <c r="N96" s="60"/>
      <c r="O96" s="60"/>
      <c r="P96" s="60"/>
      <c r="Q96" s="60"/>
      <c r="R96" s="54"/>
      <c r="S96" s="54"/>
      <c r="T96" s="54"/>
      <c r="U96" s="54"/>
      <c r="V96" s="54"/>
      <c r="W96" s="54"/>
      <c r="X96" s="54"/>
      <c r="Y96" s="54"/>
      <c r="Z96" s="55"/>
      <c r="AA96" s="55"/>
      <c r="AB96" s="55"/>
      <c r="AC96" s="55"/>
      <c r="AD96" s="55"/>
      <c r="AE96" s="55"/>
      <c r="AF96" s="55"/>
      <c r="AG96" s="55" t="s">
        <v>140</v>
      </c>
      <c r="AH96" s="55">
        <v>0</v>
      </c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</row>
    <row r="97" spans="1:60" outlineLevel="3">
      <c r="A97" s="56"/>
      <c r="B97" s="57"/>
      <c r="C97" s="74" t="s">
        <v>243</v>
      </c>
      <c r="D97" s="75"/>
      <c r="E97" s="76">
        <v>10.284000000000001</v>
      </c>
      <c r="F97" s="54"/>
      <c r="G97" s="54"/>
      <c r="H97" s="54"/>
      <c r="I97" s="54"/>
      <c r="J97" s="54"/>
      <c r="K97" s="54"/>
      <c r="L97" s="54"/>
      <c r="M97" s="54"/>
      <c r="N97" s="60"/>
      <c r="O97" s="60"/>
      <c r="P97" s="60"/>
      <c r="Q97" s="60"/>
      <c r="R97" s="54"/>
      <c r="S97" s="54"/>
      <c r="T97" s="54"/>
      <c r="U97" s="54"/>
      <c r="V97" s="54"/>
      <c r="W97" s="54"/>
      <c r="X97" s="54"/>
      <c r="Y97" s="54"/>
      <c r="Z97" s="55"/>
      <c r="AA97" s="55"/>
      <c r="AB97" s="55"/>
      <c r="AC97" s="55"/>
      <c r="AD97" s="55"/>
      <c r="AE97" s="55"/>
      <c r="AF97" s="55"/>
      <c r="AG97" s="55" t="s">
        <v>140</v>
      </c>
      <c r="AH97" s="55">
        <v>0</v>
      </c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</row>
    <row r="98" spans="1:60" outlineLevel="3">
      <c r="A98" s="56"/>
      <c r="B98" s="57"/>
      <c r="C98" s="74" t="s">
        <v>244</v>
      </c>
      <c r="D98" s="75"/>
      <c r="E98" s="76">
        <v>11.176</v>
      </c>
      <c r="F98" s="54"/>
      <c r="G98" s="54"/>
      <c r="H98" s="54"/>
      <c r="I98" s="54"/>
      <c r="J98" s="54"/>
      <c r="K98" s="54"/>
      <c r="L98" s="54"/>
      <c r="M98" s="54"/>
      <c r="N98" s="60"/>
      <c r="O98" s="60"/>
      <c r="P98" s="60"/>
      <c r="Q98" s="60"/>
      <c r="R98" s="54"/>
      <c r="S98" s="54"/>
      <c r="T98" s="54"/>
      <c r="U98" s="54"/>
      <c r="V98" s="54"/>
      <c r="W98" s="54"/>
      <c r="X98" s="54"/>
      <c r="Y98" s="54"/>
      <c r="Z98" s="55"/>
      <c r="AA98" s="55"/>
      <c r="AB98" s="55"/>
      <c r="AC98" s="55"/>
      <c r="AD98" s="55"/>
      <c r="AE98" s="55"/>
      <c r="AF98" s="55"/>
      <c r="AG98" s="55" t="s">
        <v>140</v>
      </c>
      <c r="AH98" s="55">
        <v>0</v>
      </c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</row>
    <row r="99" spans="1:60" outlineLevel="3">
      <c r="A99" s="56"/>
      <c r="B99" s="57"/>
      <c r="C99" s="74" t="s">
        <v>245</v>
      </c>
      <c r="D99" s="75"/>
      <c r="E99" s="76">
        <v>22.12</v>
      </c>
      <c r="F99" s="54"/>
      <c r="G99" s="54"/>
      <c r="H99" s="54"/>
      <c r="I99" s="54"/>
      <c r="J99" s="54"/>
      <c r="K99" s="54"/>
      <c r="L99" s="54"/>
      <c r="M99" s="54"/>
      <c r="N99" s="60"/>
      <c r="O99" s="60"/>
      <c r="P99" s="60"/>
      <c r="Q99" s="60"/>
      <c r="R99" s="54"/>
      <c r="S99" s="54"/>
      <c r="T99" s="54"/>
      <c r="U99" s="54"/>
      <c r="V99" s="54"/>
      <c r="W99" s="54"/>
      <c r="X99" s="54"/>
      <c r="Y99" s="54"/>
      <c r="Z99" s="55"/>
      <c r="AA99" s="55"/>
      <c r="AB99" s="55"/>
      <c r="AC99" s="55"/>
      <c r="AD99" s="55"/>
      <c r="AE99" s="55"/>
      <c r="AF99" s="55"/>
      <c r="AG99" s="55" t="s">
        <v>140</v>
      </c>
      <c r="AH99" s="55">
        <v>0</v>
      </c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</row>
    <row r="100" spans="1:60" ht="22.5" outlineLevel="3">
      <c r="A100" s="56"/>
      <c r="B100" s="57"/>
      <c r="C100" s="74" t="s">
        <v>246</v>
      </c>
      <c r="D100" s="75"/>
      <c r="E100" s="76">
        <v>15.948</v>
      </c>
      <c r="F100" s="54"/>
      <c r="G100" s="54"/>
      <c r="H100" s="54"/>
      <c r="I100" s="54"/>
      <c r="J100" s="54"/>
      <c r="K100" s="54"/>
      <c r="L100" s="54"/>
      <c r="M100" s="54"/>
      <c r="N100" s="60"/>
      <c r="O100" s="60"/>
      <c r="P100" s="60"/>
      <c r="Q100" s="60"/>
      <c r="R100" s="54"/>
      <c r="S100" s="54"/>
      <c r="T100" s="54"/>
      <c r="U100" s="54"/>
      <c r="V100" s="54"/>
      <c r="W100" s="54"/>
      <c r="X100" s="54"/>
      <c r="Y100" s="54"/>
      <c r="Z100" s="55"/>
      <c r="AA100" s="55"/>
      <c r="AB100" s="55"/>
      <c r="AC100" s="55"/>
      <c r="AD100" s="55"/>
      <c r="AE100" s="55"/>
      <c r="AF100" s="55"/>
      <c r="AG100" s="55" t="s">
        <v>140</v>
      </c>
      <c r="AH100" s="55">
        <v>0</v>
      </c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</row>
    <row r="101" spans="1:60" outlineLevel="3">
      <c r="A101" s="56"/>
      <c r="B101" s="57"/>
      <c r="C101" s="74" t="s">
        <v>247</v>
      </c>
      <c r="D101" s="75"/>
      <c r="E101" s="76">
        <v>15.548</v>
      </c>
      <c r="F101" s="54"/>
      <c r="G101" s="54"/>
      <c r="H101" s="54"/>
      <c r="I101" s="54"/>
      <c r="J101" s="54"/>
      <c r="K101" s="54"/>
      <c r="L101" s="54"/>
      <c r="M101" s="54"/>
      <c r="N101" s="60"/>
      <c r="O101" s="60"/>
      <c r="P101" s="60"/>
      <c r="Q101" s="60"/>
      <c r="R101" s="54"/>
      <c r="S101" s="54"/>
      <c r="T101" s="54"/>
      <c r="U101" s="54"/>
      <c r="V101" s="54"/>
      <c r="W101" s="54"/>
      <c r="X101" s="54"/>
      <c r="Y101" s="54"/>
      <c r="Z101" s="55"/>
      <c r="AA101" s="55"/>
      <c r="AB101" s="55"/>
      <c r="AC101" s="55"/>
      <c r="AD101" s="55"/>
      <c r="AE101" s="55"/>
      <c r="AF101" s="55"/>
      <c r="AG101" s="55" t="s">
        <v>140</v>
      </c>
      <c r="AH101" s="55">
        <v>0</v>
      </c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</row>
    <row r="102" spans="1:60" outlineLevel="1">
      <c r="A102" s="46">
        <v>28</v>
      </c>
      <c r="B102" s="47" t="s">
        <v>248</v>
      </c>
      <c r="C102" s="48" t="s">
        <v>249</v>
      </c>
      <c r="D102" s="49" t="s">
        <v>134</v>
      </c>
      <c r="E102" s="50">
        <v>13</v>
      </c>
      <c r="F102" s="51"/>
      <c r="G102" s="53">
        <f>ROUND(E102*F102,2)</f>
        <v>0</v>
      </c>
      <c r="H102" s="487">
        <v>0</v>
      </c>
      <c r="I102" s="54">
        <f>ROUND(E102*H102,2)</f>
        <v>0</v>
      </c>
      <c r="J102" s="487">
        <v>218</v>
      </c>
      <c r="K102" s="54">
        <f>ROUND(E102*J102,2)</f>
        <v>2834</v>
      </c>
      <c r="L102" s="54">
        <v>21</v>
      </c>
      <c r="M102" s="54">
        <f>G102*(1+L102/100)</f>
        <v>0</v>
      </c>
      <c r="N102" s="60">
        <v>0</v>
      </c>
      <c r="O102" s="60">
        <f>ROUND(E102*N102,2)</f>
        <v>0</v>
      </c>
      <c r="P102" s="60">
        <v>6.8000000000000005E-2</v>
      </c>
      <c r="Q102" s="60">
        <f>ROUND(E102*P102,2)</f>
        <v>0.88</v>
      </c>
      <c r="R102" s="54"/>
      <c r="S102" s="54" t="s">
        <v>135</v>
      </c>
      <c r="T102" s="54" t="s">
        <v>135</v>
      </c>
      <c r="U102" s="54">
        <v>0.48</v>
      </c>
      <c r="V102" s="54">
        <f>ROUND(E102*U102,2)</f>
        <v>6.24</v>
      </c>
      <c r="W102" s="54"/>
      <c r="X102" s="54" t="s">
        <v>136</v>
      </c>
      <c r="Y102" s="54" t="s">
        <v>137</v>
      </c>
      <c r="Z102" s="55"/>
      <c r="AA102" s="55"/>
      <c r="AB102" s="55"/>
      <c r="AC102" s="55"/>
      <c r="AD102" s="55"/>
      <c r="AE102" s="55"/>
      <c r="AF102" s="55"/>
      <c r="AG102" s="55" t="s">
        <v>138</v>
      </c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</row>
    <row r="103" spans="1:60" outlineLevel="2">
      <c r="A103" s="56"/>
      <c r="B103" s="57"/>
      <c r="C103" s="74" t="s">
        <v>250</v>
      </c>
      <c r="D103" s="75"/>
      <c r="E103" s="76">
        <v>5.38</v>
      </c>
      <c r="F103" s="54"/>
      <c r="G103" s="54"/>
      <c r="H103" s="54"/>
      <c r="I103" s="54"/>
      <c r="J103" s="54"/>
      <c r="K103" s="54"/>
      <c r="L103" s="54"/>
      <c r="M103" s="54"/>
      <c r="N103" s="60"/>
      <c r="O103" s="60"/>
      <c r="P103" s="60"/>
      <c r="Q103" s="60"/>
      <c r="R103" s="54"/>
      <c r="S103" s="54"/>
      <c r="T103" s="54"/>
      <c r="U103" s="54"/>
      <c r="V103" s="54"/>
      <c r="W103" s="54"/>
      <c r="X103" s="54"/>
      <c r="Y103" s="54"/>
      <c r="Z103" s="55"/>
      <c r="AA103" s="55"/>
      <c r="AB103" s="55"/>
      <c r="AC103" s="55"/>
      <c r="AD103" s="55"/>
      <c r="AE103" s="55"/>
      <c r="AF103" s="55"/>
      <c r="AG103" s="55" t="s">
        <v>140</v>
      </c>
      <c r="AH103" s="55">
        <v>0</v>
      </c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</row>
    <row r="104" spans="1:60" outlineLevel="3">
      <c r="A104" s="56"/>
      <c r="B104" s="57"/>
      <c r="C104" s="74" t="s">
        <v>251</v>
      </c>
      <c r="D104" s="75"/>
      <c r="E104" s="76">
        <v>7.62</v>
      </c>
      <c r="F104" s="54"/>
      <c r="G104" s="54"/>
      <c r="H104" s="54"/>
      <c r="I104" s="54"/>
      <c r="J104" s="54"/>
      <c r="K104" s="54"/>
      <c r="L104" s="54"/>
      <c r="M104" s="54"/>
      <c r="N104" s="60"/>
      <c r="O104" s="60"/>
      <c r="P104" s="60"/>
      <c r="Q104" s="60"/>
      <c r="R104" s="54"/>
      <c r="S104" s="54"/>
      <c r="T104" s="54"/>
      <c r="U104" s="54"/>
      <c r="V104" s="54"/>
      <c r="W104" s="54"/>
      <c r="X104" s="54"/>
      <c r="Y104" s="54"/>
      <c r="Z104" s="55"/>
      <c r="AA104" s="55"/>
      <c r="AB104" s="55"/>
      <c r="AC104" s="55"/>
      <c r="AD104" s="55"/>
      <c r="AE104" s="55"/>
      <c r="AF104" s="55"/>
      <c r="AG104" s="55" t="s">
        <v>140</v>
      </c>
      <c r="AH104" s="55">
        <v>0</v>
      </c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</row>
    <row r="105" spans="1:60">
      <c r="A105" s="38" t="s">
        <v>130</v>
      </c>
      <c r="B105" s="39" t="s">
        <v>70</v>
      </c>
      <c r="C105" s="40" t="s">
        <v>71</v>
      </c>
      <c r="D105" s="41"/>
      <c r="E105" s="42"/>
      <c r="F105" s="43"/>
      <c r="G105" s="44">
        <f>SUMIF(AG106:AG106,"&lt;&gt;NOR",G106:G106)</f>
        <v>0</v>
      </c>
      <c r="H105" s="45"/>
      <c r="I105" s="45">
        <f>SUM(I106:I106)</f>
        <v>0</v>
      </c>
      <c r="J105" s="45"/>
      <c r="K105" s="45">
        <f>SUM(K106:K106)</f>
        <v>39936.9</v>
      </c>
      <c r="L105" s="45"/>
      <c r="M105" s="45">
        <f>SUM(M106:M106)</f>
        <v>0</v>
      </c>
      <c r="N105" s="486"/>
      <c r="O105" s="486">
        <f>SUM(O106:O106)</f>
        <v>0</v>
      </c>
      <c r="P105" s="486"/>
      <c r="Q105" s="486">
        <f>SUM(Q106:Q106)</f>
        <v>0</v>
      </c>
      <c r="R105" s="45"/>
      <c r="S105" s="45"/>
      <c r="T105" s="45"/>
      <c r="U105" s="45"/>
      <c r="V105" s="45">
        <f>SUM(V106:V106)</f>
        <v>83.12</v>
      </c>
      <c r="W105" s="45"/>
      <c r="X105" s="45"/>
      <c r="Y105" s="45"/>
      <c r="AG105" s="15" t="s">
        <v>131</v>
      </c>
    </row>
    <row r="106" spans="1:60" outlineLevel="1">
      <c r="A106" s="65">
        <v>29</v>
      </c>
      <c r="B106" s="66" t="s">
        <v>252</v>
      </c>
      <c r="C106" s="67" t="s">
        <v>253</v>
      </c>
      <c r="D106" s="68" t="s">
        <v>254</v>
      </c>
      <c r="E106" s="69">
        <v>43.934980000000003</v>
      </c>
      <c r="F106" s="70"/>
      <c r="G106" s="72">
        <f>ROUND(E106*F106,2)</f>
        <v>0</v>
      </c>
      <c r="H106" s="487">
        <v>0</v>
      </c>
      <c r="I106" s="54">
        <f>ROUND(E106*H106,2)</f>
        <v>0</v>
      </c>
      <c r="J106" s="487">
        <v>909</v>
      </c>
      <c r="K106" s="54">
        <f>ROUND(E106*J106,2)</f>
        <v>39936.9</v>
      </c>
      <c r="L106" s="54">
        <v>21</v>
      </c>
      <c r="M106" s="54">
        <f>G106*(1+L106/100)</f>
        <v>0</v>
      </c>
      <c r="N106" s="60">
        <v>0</v>
      </c>
      <c r="O106" s="60">
        <f>ROUND(E106*N106,2)</f>
        <v>0</v>
      </c>
      <c r="P106" s="60">
        <v>0</v>
      </c>
      <c r="Q106" s="60">
        <f>ROUND(E106*P106,2)</f>
        <v>0</v>
      </c>
      <c r="R106" s="54"/>
      <c r="S106" s="54" t="s">
        <v>135</v>
      </c>
      <c r="T106" s="54" t="s">
        <v>135</v>
      </c>
      <c r="U106" s="54">
        <v>1.8919999999999999</v>
      </c>
      <c r="V106" s="54">
        <f>ROUND(E106*U106,2)</f>
        <v>83.12</v>
      </c>
      <c r="W106" s="54"/>
      <c r="X106" s="54" t="s">
        <v>255</v>
      </c>
      <c r="Y106" s="54" t="s">
        <v>137</v>
      </c>
      <c r="Z106" s="55"/>
      <c r="AA106" s="55"/>
      <c r="AB106" s="55"/>
      <c r="AC106" s="55"/>
      <c r="AD106" s="55"/>
      <c r="AE106" s="55"/>
      <c r="AF106" s="55"/>
      <c r="AG106" s="55" t="s">
        <v>256</v>
      </c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</row>
    <row r="107" spans="1:60">
      <c r="A107" s="38" t="s">
        <v>130</v>
      </c>
      <c r="B107" s="39" t="s">
        <v>72</v>
      </c>
      <c r="C107" s="40" t="s">
        <v>73</v>
      </c>
      <c r="D107" s="41"/>
      <c r="E107" s="42"/>
      <c r="F107" s="43"/>
      <c r="G107" s="44">
        <f>SUMIF(AG108:AG131,"&lt;&gt;NOR",G108:G131)</f>
        <v>0</v>
      </c>
      <c r="H107" s="45"/>
      <c r="I107" s="45">
        <f>SUM(I108:I131)</f>
        <v>35111.69</v>
      </c>
      <c r="J107" s="45"/>
      <c r="K107" s="45">
        <f>SUM(K108:K131)</f>
        <v>14809.800000000001</v>
      </c>
      <c r="L107" s="45"/>
      <c r="M107" s="45">
        <f>SUM(M108:M131)</f>
        <v>0</v>
      </c>
      <c r="N107" s="486"/>
      <c r="O107" s="486">
        <f>SUM(O108:O131)</f>
        <v>0.13</v>
      </c>
      <c r="P107" s="486"/>
      <c r="Q107" s="486">
        <f>SUM(Q108:Q131)</f>
        <v>0</v>
      </c>
      <c r="R107" s="45"/>
      <c r="S107" s="45"/>
      <c r="T107" s="45"/>
      <c r="U107" s="45"/>
      <c r="V107" s="45">
        <f>SUM(V108:V131)</f>
        <v>25.709999999999997</v>
      </c>
      <c r="W107" s="45"/>
      <c r="X107" s="45"/>
      <c r="Y107" s="45"/>
      <c r="AG107" s="15" t="s">
        <v>131</v>
      </c>
    </row>
    <row r="108" spans="1:60" ht="22.5" outlineLevel="1">
      <c r="A108" s="46">
        <v>30</v>
      </c>
      <c r="B108" s="47" t="s">
        <v>257</v>
      </c>
      <c r="C108" s="48" t="s">
        <v>1115</v>
      </c>
      <c r="D108" s="49" t="s">
        <v>134</v>
      </c>
      <c r="E108" s="50">
        <v>31.771999999999998</v>
      </c>
      <c r="F108" s="51"/>
      <c r="G108" s="53">
        <f>ROUND(E108*F108,2)</f>
        <v>0</v>
      </c>
      <c r="H108" s="487">
        <v>483.15</v>
      </c>
      <c r="I108" s="54">
        <f>ROUND(E108*H108,2)</f>
        <v>15350.64</v>
      </c>
      <c r="J108" s="487">
        <v>285.85000000000002</v>
      </c>
      <c r="K108" s="54">
        <f>ROUND(E108*J108,2)</f>
        <v>9082.0300000000007</v>
      </c>
      <c r="L108" s="54">
        <v>21</v>
      </c>
      <c r="M108" s="54">
        <f>G108*(1+L108/100)</f>
        <v>0</v>
      </c>
      <c r="N108" s="60">
        <v>3.5799999999999998E-3</v>
      </c>
      <c r="O108" s="60">
        <f>ROUND(E108*N108,2)</f>
        <v>0.11</v>
      </c>
      <c r="P108" s="60">
        <v>0</v>
      </c>
      <c r="Q108" s="60">
        <f>ROUND(E108*P108,2)</f>
        <v>0</v>
      </c>
      <c r="R108" s="54"/>
      <c r="S108" s="54" t="s">
        <v>135</v>
      </c>
      <c r="T108" s="54" t="s">
        <v>135</v>
      </c>
      <c r="U108" s="54">
        <v>0.498</v>
      </c>
      <c r="V108" s="54">
        <f>ROUND(E108*U108,2)</f>
        <v>15.82</v>
      </c>
      <c r="W108" s="54"/>
      <c r="X108" s="54" t="s">
        <v>136</v>
      </c>
      <c r="Y108" s="54" t="s">
        <v>137</v>
      </c>
      <c r="Z108" s="55"/>
      <c r="AA108" s="55"/>
      <c r="AB108" s="55"/>
      <c r="AC108" s="55"/>
      <c r="AD108" s="55"/>
      <c r="AE108" s="55"/>
      <c r="AF108" s="55"/>
      <c r="AG108" s="55" t="s">
        <v>138</v>
      </c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</row>
    <row r="109" spans="1:60" outlineLevel="2">
      <c r="A109" s="56"/>
      <c r="B109" s="57"/>
      <c r="C109" s="74" t="s">
        <v>258</v>
      </c>
      <c r="D109" s="75"/>
      <c r="E109" s="76">
        <v>24.44</v>
      </c>
      <c r="F109" s="54"/>
      <c r="G109" s="54"/>
      <c r="H109" s="54"/>
      <c r="I109" s="54"/>
      <c r="J109" s="54"/>
      <c r="K109" s="54"/>
      <c r="L109" s="54"/>
      <c r="M109" s="54"/>
      <c r="N109" s="60"/>
      <c r="O109" s="60"/>
      <c r="P109" s="60"/>
      <c r="Q109" s="60"/>
      <c r="R109" s="54"/>
      <c r="S109" s="54"/>
      <c r="T109" s="54"/>
      <c r="U109" s="54"/>
      <c r="V109" s="54"/>
      <c r="W109" s="54"/>
      <c r="X109" s="54"/>
      <c r="Y109" s="54"/>
      <c r="Z109" s="55"/>
      <c r="AA109" s="55"/>
      <c r="AB109" s="55"/>
      <c r="AC109" s="55"/>
      <c r="AD109" s="55"/>
      <c r="AE109" s="55"/>
      <c r="AF109" s="55"/>
      <c r="AG109" s="55" t="s">
        <v>140</v>
      </c>
      <c r="AH109" s="55">
        <v>5</v>
      </c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</row>
    <row r="110" spans="1:60" outlineLevel="3">
      <c r="A110" s="56"/>
      <c r="B110" s="57"/>
      <c r="C110" s="74" t="s">
        <v>259</v>
      </c>
      <c r="D110" s="75"/>
      <c r="E110" s="76">
        <v>7.3319999999999999</v>
      </c>
      <c r="F110" s="54"/>
      <c r="G110" s="54"/>
      <c r="H110" s="54"/>
      <c r="I110" s="54"/>
      <c r="J110" s="54"/>
      <c r="K110" s="54"/>
      <c r="L110" s="54"/>
      <c r="M110" s="54"/>
      <c r="N110" s="60"/>
      <c r="O110" s="60"/>
      <c r="P110" s="60"/>
      <c r="Q110" s="60"/>
      <c r="R110" s="54"/>
      <c r="S110" s="54"/>
      <c r="T110" s="54"/>
      <c r="U110" s="54"/>
      <c r="V110" s="54"/>
      <c r="W110" s="54"/>
      <c r="X110" s="54"/>
      <c r="Y110" s="54"/>
      <c r="Z110" s="55"/>
      <c r="AA110" s="55"/>
      <c r="AB110" s="55"/>
      <c r="AC110" s="55"/>
      <c r="AD110" s="55"/>
      <c r="AE110" s="55"/>
      <c r="AF110" s="55"/>
      <c r="AG110" s="55" t="s">
        <v>140</v>
      </c>
      <c r="AH110" s="55">
        <v>0</v>
      </c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</row>
    <row r="111" spans="1:60" ht="22.5" outlineLevel="1">
      <c r="A111" s="46">
        <v>31</v>
      </c>
      <c r="B111" s="47" t="s">
        <v>260</v>
      </c>
      <c r="C111" s="48" t="s">
        <v>1116</v>
      </c>
      <c r="D111" s="49" t="s">
        <v>161</v>
      </c>
      <c r="E111" s="50">
        <v>61.055999999999997</v>
      </c>
      <c r="F111" s="51"/>
      <c r="G111" s="53">
        <f>ROUND(E111*F111,2)</f>
        <v>0</v>
      </c>
      <c r="H111" s="487">
        <v>139.86000000000001</v>
      </c>
      <c r="I111" s="54">
        <f>ROUND(E111*H111,2)</f>
        <v>8539.2900000000009</v>
      </c>
      <c r="J111" s="487">
        <v>63.14</v>
      </c>
      <c r="K111" s="54">
        <f>ROUND(E111*J111,2)</f>
        <v>3855.08</v>
      </c>
      <c r="L111" s="54">
        <v>21</v>
      </c>
      <c r="M111" s="54">
        <f>G111*(1+L111/100)</f>
        <v>0</v>
      </c>
      <c r="N111" s="60">
        <v>2.9E-4</v>
      </c>
      <c r="O111" s="60">
        <f>ROUND(E111*N111,2)</f>
        <v>0.02</v>
      </c>
      <c r="P111" s="60">
        <v>0</v>
      </c>
      <c r="Q111" s="60">
        <f>ROUND(E111*P111,2)</f>
        <v>0</v>
      </c>
      <c r="R111" s="54"/>
      <c r="S111" s="54" t="s">
        <v>135</v>
      </c>
      <c r="T111" s="54" t="s">
        <v>135</v>
      </c>
      <c r="U111" s="54">
        <v>0.11</v>
      </c>
      <c r="V111" s="54">
        <f>ROUND(E111*U111,2)</f>
        <v>6.72</v>
      </c>
      <c r="W111" s="54"/>
      <c r="X111" s="54" t="s">
        <v>136</v>
      </c>
      <c r="Y111" s="54" t="s">
        <v>137</v>
      </c>
      <c r="Z111" s="55"/>
      <c r="AA111" s="55"/>
      <c r="AB111" s="55"/>
      <c r="AC111" s="55"/>
      <c r="AD111" s="55"/>
      <c r="AE111" s="55"/>
      <c r="AF111" s="55"/>
      <c r="AG111" s="55" t="s">
        <v>138</v>
      </c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</row>
    <row r="112" spans="1:60" outlineLevel="2">
      <c r="A112" s="56"/>
      <c r="B112" s="57"/>
      <c r="C112" s="74" t="s">
        <v>261</v>
      </c>
      <c r="D112" s="75"/>
      <c r="E112" s="76">
        <v>7.78</v>
      </c>
      <c r="F112" s="54"/>
      <c r="G112" s="54"/>
      <c r="H112" s="54"/>
      <c r="I112" s="54"/>
      <c r="J112" s="54"/>
      <c r="K112" s="54"/>
      <c r="L112" s="54"/>
      <c r="M112" s="54"/>
      <c r="N112" s="60"/>
      <c r="O112" s="60"/>
      <c r="P112" s="60"/>
      <c r="Q112" s="60"/>
      <c r="R112" s="54"/>
      <c r="S112" s="54"/>
      <c r="T112" s="54"/>
      <c r="U112" s="54"/>
      <c r="V112" s="54"/>
      <c r="W112" s="54"/>
      <c r="X112" s="54"/>
      <c r="Y112" s="54"/>
      <c r="Z112" s="55"/>
      <c r="AA112" s="55"/>
      <c r="AB112" s="55"/>
      <c r="AC112" s="55"/>
      <c r="AD112" s="55"/>
      <c r="AE112" s="55"/>
      <c r="AF112" s="55"/>
      <c r="AG112" s="55" t="s">
        <v>140</v>
      </c>
      <c r="AH112" s="55">
        <v>0</v>
      </c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</row>
    <row r="113" spans="1:60" outlineLevel="3">
      <c r="A113" s="56"/>
      <c r="B113" s="57"/>
      <c r="C113" s="74" t="s">
        <v>262</v>
      </c>
      <c r="D113" s="75"/>
      <c r="E113" s="76">
        <v>9.2200000000000006</v>
      </c>
      <c r="F113" s="54"/>
      <c r="G113" s="54"/>
      <c r="H113" s="54"/>
      <c r="I113" s="54"/>
      <c r="J113" s="54"/>
      <c r="K113" s="54"/>
      <c r="L113" s="54"/>
      <c r="M113" s="54"/>
      <c r="N113" s="60"/>
      <c r="O113" s="60"/>
      <c r="P113" s="60"/>
      <c r="Q113" s="60"/>
      <c r="R113" s="54"/>
      <c r="S113" s="54"/>
      <c r="T113" s="54"/>
      <c r="U113" s="54"/>
      <c r="V113" s="54"/>
      <c r="W113" s="54"/>
      <c r="X113" s="54"/>
      <c r="Y113" s="54"/>
      <c r="Z113" s="55"/>
      <c r="AA113" s="55"/>
      <c r="AB113" s="55"/>
      <c r="AC113" s="55"/>
      <c r="AD113" s="55"/>
      <c r="AE113" s="55"/>
      <c r="AF113" s="55"/>
      <c r="AG113" s="55" t="s">
        <v>140</v>
      </c>
      <c r="AH113" s="55">
        <v>0</v>
      </c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</row>
    <row r="114" spans="1:60" outlineLevel="3">
      <c r="A114" s="56"/>
      <c r="B114" s="57"/>
      <c r="C114" s="74" t="s">
        <v>263</v>
      </c>
      <c r="D114" s="75"/>
      <c r="E114" s="76">
        <v>5.22</v>
      </c>
      <c r="F114" s="54"/>
      <c r="G114" s="54"/>
      <c r="H114" s="54"/>
      <c r="I114" s="54"/>
      <c r="J114" s="54"/>
      <c r="K114" s="54"/>
      <c r="L114" s="54"/>
      <c r="M114" s="54"/>
      <c r="N114" s="60"/>
      <c r="O114" s="60"/>
      <c r="P114" s="60"/>
      <c r="Q114" s="60"/>
      <c r="R114" s="54"/>
      <c r="S114" s="54"/>
      <c r="T114" s="54"/>
      <c r="U114" s="54"/>
      <c r="V114" s="54"/>
      <c r="W114" s="54"/>
      <c r="X114" s="54"/>
      <c r="Y114" s="54"/>
      <c r="Z114" s="55"/>
      <c r="AA114" s="55"/>
      <c r="AB114" s="55"/>
      <c r="AC114" s="55"/>
      <c r="AD114" s="55"/>
      <c r="AE114" s="55"/>
      <c r="AF114" s="55"/>
      <c r="AG114" s="55" t="s">
        <v>140</v>
      </c>
      <c r="AH114" s="55">
        <v>0</v>
      </c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</row>
    <row r="115" spans="1:60" outlineLevel="3">
      <c r="A115" s="56"/>
      <c r="B115" s="57"/>
      <c r="C115" s="74" t="s">
        <v>264</v>
      </c>
      <c r="D115" s="75"/>
      <c r="E115" s="76">
        <v>4.76</v>
      </c>
      <c r="F115" s="54"/>
      <c r="G115" s="54"/>
      <c r="H115" s="54"/>
      <c r="I115" s="54"/>
      <c r="J115" s="54"/>
      <c r="K115" s="54"/>
      <c r="L115" s="54"/>
      <c r="M115" s="54"/>
      <c r="N115" s="60"/>
      <c r="O115" s="60"/>
      <c r="P115" s="60"/>
      <c r="Q115" s="60"/>
      <c r="R115" s="54"/>
      <c r="S115" s="54"/>
      <c r="T115" s="54"/>
      <c r="U115" s="54"/>
      <c r="V115" s="54"/>
      <c r="W115" s="54"/>
      <c r="X115" s="54"/>
      <c r="Y115" s="54"/>
      <c r="Z115" s="55"/>
      <c r="AA115" s="55"/>
      <c r="AB115" s="55"/>
      <c r="AC115" s="55"/>
      <c r="AD115" s="55"/>
      <c r="AE115" s="55"/>
      <c r="AF115" s="55"/>
      <c r="AG115" s="55" t="s">
        <v>140</v>
      </c>
      <c r="AH115" s="55">
        <v>0</v>
      </c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</row>
    <row r="116" spans="1:60" outlineLevel="3">
      <c r="A116" s="56"/>
      <c r="B116" s="57"/>
      <c r="C116" s="74" t="s">
        <v>265</v>
      </c>
      <c r="D116" s="75"/>
      <c r="E116" s="76">
        <v>4.5199999999999996</v>
      </c>
      <c r="F116" s="54"/>
      <c r="G116" s="54"/>
      <c r="H116" s="54"/>
      <c r="I116" s="54"/>
      <c r="J116" s="54"/>
      <c r="K116" s="54"/>
      <c r="L116" s="54"/>
      <c r="M116" s="54"/>
      <c r="N116" s="60"/>
      <c r="O116" s="60"/>
      <c r="P116" s="60"/>
      <c r="Q116" s="60"/>
      <c r="R116" s="54"/>
      <c r="S116" s="54"/>
      <c r="T116" s="54"/>
      <c r="U116" s="54"/>
      <c r="V116" s="54"/>
      <c r="W116" s="54"/>
      <c r="X116" s="54"/>
      <c r="Y116" s="54"/>
      <c r="Z116" s="55"/>
      <c r="AA116" s="55"/>
      <c r="AB116" s="55"/>
      <c r="AC116" s="55"/>
      <c r="AD116" s="55"/>
      <c r="AE116" s="55"/>
      <c r="AF116" s="55"/>
      <c r="AG116" s="55" t="s">
        <v>140</v>
      </c>
      <c r="AH116" s="55">
        <v>0</v>
      </c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</row>
    <row r="117" spans="1:60" outlineLevel="3">
      <c r="A117" s="56"/>
      <c r="B117" s="57"/>
      <c r="C117" s="74" t="s">
        <v>266</v>
      </c>
      <c r="D117" s="75"/>
      <c r="E117" s="76">
        <v>4.5199999999999996</v>
      </c>
      <c r="F117" s="54"/>
      <c r="G117" s="54"/>
      <c r="H117" s="54"/>
      <c r="I117" s="54"/>
      <c r="J117" s="54"/>
      <c r="K117" s="54"/>
      <c r="L117" s="54"/>
      <c r="M117" s="54"/>
      <c r="N117" s="60"/>
      <c r="O117" s="60"/>
      <c r="P117" s="60"/>
      <c r="Q117" s="60"/>
      <c r="R117" s="54"/>
      <c r="S117" s="54"/>
      <c r="T117" s="54"/>
      <c r="U117" s="54"/>
      <c r="V117" s="54"/>
      <c r="W117" s="54"/>
      <c r="X117" s="54"/>
      <c r="Y117" s="54"/>
      <c r="Z117" s="55"/>
      <c r="AA117" s="55"/>
      <c r="AB117" s="55"/>
      <c r="AC117" s="55"/>
      <c r="AD117" s="55"/>
      <c r="AE117" s="55"/>
      <c r="AF117" s="55"/>
      <c r="AG117" s="55" t="s">
        <v>140</v>
      </c>
      <c r="AH117" s="55">
        <v>0</v>
      </c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</row>
    <row r="118" spans="1:60" outlineLevel="3">
      <c r="A118" s="56"/>
      <c r="B118" s="57"/>
      <c r="C118" s="74" t="s">
        <v>267</v>
      </c>
      <c r="D118" s="75"/>
      <c r="E118" s="76">
        <v>6.81</v>
      </c>
      <c r="F118" s="54"/>
      <c r="G118" s="54"/>
      <c r="H118" s="54"/>
      <c r="I118" s="54"/>
      <c r="J118" s="54"/>
      <c r="K118" s="54"/>
      <c r="L118" s="54"/>
      <c r="M118" s="54"/>
      <c r="N118" s="60"/>
      <c r="O118" s="60"/>
      <c r="P118" s="60"/>
      <c r="Q118" s="60"/>
      <c r="R118" s="54"/>
      <c r="S118" s="54"/>
      <c r="T118" s="54"/>
      <c r="U118" s="54"/>
      <c r="V118" s="54"/>
      <c r="W118" s="54"/>
      <c r="X118" s="54"/>
      <c r="Y118" s="54"/>
      <c r="Z118" s="55"/>
      <c r="AA118" s="55"/>
      <c r="AB118" s="55"/>
      <c r="AC118" s="55"/>
      <c r="AD118" s="55"/>
      <c r="AE118" s="55"/>
      <c r="AF118" s="55"/>
      <c r="AG118" s="55" t="s">
        <v>140</v>
      </c>
      <c r="AH118" s="55">
        <v>0</v>
      </c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</row>
    <row r="119" spans="1:60" outlineLevel="3">
      <c r="A119" s="56"/>
      <c r="B119" s="57"/>
      <c r="C119" s="74" t="s">
        <v>268</v>
      </c>
      <c r="D119" s="75"/>
      <c r="E119" s="76">
        <v>8.0259999999999998</v>
      </c>
      <c r="F119" s="54"/>
      <c r="G119" s="54"/>
      <c r="H119" s="54"/>
      <c r="I119" s="54"/>
      <c r="J119" s="54"/>
      <c r="K119" s="54"/>
      <c r="L119" s="54"/>
      <c r="M119" s="54"/>
      <c r="N119" s="60"/>
      <c r="O119" s="60"/>
      <c r="P119" s="60"/>
      <c r="Q119" s="60"/>
      <c r="R119" s="54"/>
      <c r="S119" s="54"/>
      <c r="T119" s="54"/>
      <c r="U119" s="54"/>
      <c r="V119" s="54"/>
      <c r="W119" s="54"/>
      <c r="X119" s="54"/>
      <c r="Y119" s="54"/>
      <c r="Z119" s="55"/>
      <c r="AA119" s="55"/>
      <c r="AB119" s="55"/>
      <c r="AC119" s="55"/>
      <c r="AD119" s="55"/>
      <c r="AE119" s="55"/>
      <c r="AF119" s="55"/>
      <c r="AG119" s="55" t="s">
        <v>140</v>
      </c>
      <c r="AH119" s="55">
        <v>0</v>
      </c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</row>
    <row r="120" spans="1:60" outlineLevel="3">
      <c r="A120" s="56"/>
      <c r="B120" s="57"/>
      <c r="C120" s="74" t="s">
        <v>269</v>
      </c>
      <c r="D120" s="75"/>
      <c r="E120" s="76">
        <v>10.199999999999999</v>
      </c>
      <c r="F120" s="54"/>
      <c r="G120" s="54"/>
      <c r="H120" s="54"/>
      <c r="I120" s="54"/>
      <c r="J120" s="54"/>
      <c r="K120" s="54"/>
      <c r="L120" s="54"/>
      <c r="M120" s="54"/>
      <c r="N120" s="60"/>
      <c r="O120" s="60"/>
      <c r="P120" s="60"/>
      <c r="Q120" s="60"/>
      <c r="R120" s="54"/>
      <c r="S120" s="54"/>
      <c r="T120" s="54"/>
      <c r="U120" s="54"/>
      <c r="V120" s="54"/>
      <c r="W120" s="54"/>
      <c r="X120" s="54"/>
      <c r="Y120" s="54"/>
      <c r="Z120" s="55"/>
      <c r="AA120" s="55"/>
      <c r="AB120" s="55"/>
      <c r="AC120" s="55"/>
      <c r="AD120" s="55"/>
      <c r="AE120" s="55"/>
      <c r="AF120" s="55"/>
      <c r="AG120" s="55" t="s">
        <v>140</v>
      </c>
      <c r="AH120" s="55">
        <v>0</v>
      </c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</row>
    <row r="121" spans="1:60" ht="33.75" outlineLevel="1">
      <c r="A121" s="46">
        <v>32</v>
      </c>
      <c r="B121" s="47" t="s">
        <v>270</v>
      </c>
      <c r="C121" s="48" t="s">
        <v>1117</v>
      </c>
      <c r="D121" s="49" t="s">
        <v>190</v>
      </c>
      <c r="E121" s="50">
        <v>44</v>
      </c>
      <c r="F121" s="51"/>
      <c r="G121" s="53">
        <f>ROUND(E121*F121,2)</f>
        <v>0</v>
      </c>
      <c r="H121" s="487">
        <v>255.04</v>
      </c>
      <c r="I121" s="54">
        <f>ROUND(E121*H121,2)</f>
        <v>11221.76</v>
      </c>
      <c r="J121" s="487">
        <v>38.46</v>
      </c>
      <c r="K121" s="54">
        <f>ROUND(E121*J121,2)</f>
        <v>1692.24</v>
      </c>
      <c r="L121" s="54">
        <v>21</v>
      </c>
      <c r="M121" s="54">
        <f>G121*(1+L121/100)</f>
        <v>0</v>
      </c>
      <c r="N121" s="60">
        <v>1.1E-4</v>
      </c>
      <c r="O121" s="60">
        <f>ROUND(E121*N121,2)</f>
        <v>0</v>
      </c>
      <c r="P121" s="60">
        <v>0</v>
      </c>
      <c r="Q121" s="60">
        <f>ROUND(E121*P121,2)</f>
        <v>0</v>
      </c>
      <c r="R121" s="54"/>
      <c r="S121" s="54" t="s">
        <v>135</v>
      </c>
      <c r="T121" s="54" t="s">
        <v>135</v>
      </c>
      <c r="U121" s="54">
        <v>6.7000000000000004E-2</v>
      </c>
      <c r="V121" s="54">
        <f>ROUND(E121*U121,2)</f>
        <v>2.95</v>
      </c>
      <c r="W121" s="54"/>
      <c r="X121" s="54" t="s">
        <v>136</v>
      </c>
      <c r="Y121" s="54" t="s">
        <v>137</v>
      </c>
      <c r="Z121" s="55"/>
      <c r="AA121" s="55"/>
      <c r="AB121" s="55"/>
      <c r="AC121" s="55"/>
      <c r="AD121" s="55"/>
      <c r="AE121" s="55"/>
      <c r="AF121" s="55"/>
      <c r="AG121" s="55" t="s">
        <v>138</v>
      </c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</row>
    <row r="122" spans="1:60" outlineLevel="2">
      <c r="A122" s="56"/>
      <c r="B122" s="57"/>
      <c r="C122" s="74" t="s">
        <v>271</v>
      </c>
      <c r="D122" s="75"/>
      <c r="E122" s="76">
        <v>4</v>
      </c>
      <c r="F122" s="54"/>
      <c r="G122" s="54"/>
      <c r="H122" s="54"/>
      <c r="I122" s="54"/>
      <c r="J122" s="54"/>
      <c r="K122" s="54"/>
      <c r="L122" s="54"/>
      <c r="M122" s="54"/>
      <c r="N122" s="60"/>
      <c r="O122" s="60"/>
      <c r="P122" s="60"/>
      <c r="Q122" s="60"/>
      <c r="R122" s="54"/>
      <c r="S122" s="54"/>
      <c r="T122" s="54"/>
      <c r="U122" s="54"/>
      <c r="V122" s="54"/>
      <c r="W122" s="54"/>
      <c r="X122" s="54"/>
      <c r="Y122" s="54"/>
      <c r="Z122" s="55"/>
      <c r="AA122" s="55"/>
      <c r="AB122" s="55"/>
      <c r="AC122" s="55"/>
      <c r="AD122" s="55"/>
      <c r="AE122" s="55"/>
      <c r="AF122" s="55"/>
      <c r="AG122" s="55" t="s">
        <v>140</v>
      </c>
      <c r="AH122" s="55">
        <v>0</v>
      </c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</row>
    <row r="123" spans="1:60" outlineLevel="3">
      <c r="A123" s="56"/>
      <c r="B123" s="57"/>
      <c r="C123" s="74" t="s">
        <v>272</v>
      </c>
      <c r="D123" s="75"/>
      <c r="E123" s="76">
        <v>6</v>
      </c>
      <c r="F123" s="54"/>
      <c r="G123" s="54"/>
      <c r="H123" s="54"/>
      <c r="I123" s="54"/>
      <c r="J123" s="54"/>
      <c r="K123" s="54"/>
      <c r="L123" s="54"/>
      <c r="M123" s="54"/>
      <c r="N123" s="60"/>
      <c r="O123" s="60"/>
      <c r="P123" s="60"/>
      <c r="Q123" s="60"/>
      <c r="R123" s="54"/>
      <c r="S123" s="54"/>
      <c r="T123" s="54"/>
      <c r="U123" s="54"/>
      <c r="V123" s="54"/>
      <c r="W123" s="54"/>
      <c r="X123" s="54"/>
      <c r="Y123" s="54"/>
      <c r="Z123" s="55"/>
      <c r="AA123" s="55"/>
      <c r="AB123" s="55"/>
      <c r="AC123" s="55"/>
      <c r="AD123" s="55"/>
      <c r="AE123" s="55"/>
      <c r="AF123" s="55"/>
      <c r="AG123" s="55" t="s">
        <v>140</v>
      </c>
      <c r="AH123" s="55">
        <v>0</v>
      </c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</row>
    <row r="124" spans="1:60" outlineLevel="3">
      <c r="A124" s="56"/>
      <c r="B124" s="57"/>
      <c r="C124" s="74" t="s">
        <v>273</v>
      </c>
      <c r="D124" s="75"/>
      <c r="E124" s="76">
        <v>4</v>
      </c>
      <c r="F124" s="54"/>
      <c r="G124" s="54"/>
      <c r="H124" s="54"/>
      <c r="I124" s="54"/>
      <c r="J124" s="54"/>
      <c r="K124" s="54"/>
      <c r="L124" s="54"/>
      <c r="M124" s="54"/>
      <c r="N124" s="60"/>
      <c r="O124" s="60"/>
      <c r="P124" s="60"/>
      <c r="Q124" s="60"/>
      <c r="R124" s="54"/>
      <c r="S124" s="54"/>
      <c r="T124" s="54"/>
      <c r="U124" s="54"/>
      <c r="V124" s="54"/>
      <c r="W124" s="54"/>
      <c r="X124" s="54"/>
      <c r="Y124" s="54"/>
      <c r="Z124" s="55"/>
      <c r="AA124" s="55"/>
      <c r="AB124" s="55"/>
      <c r="AC124" s="55"/>
      <c r="AD124" s="55"/>
      <c r="AE124" s="55"/>
      <c r="AF124" s="55"/>
      <c r="AG124" s="55" t="s">
        <v>140</v>
      </c>
      <c r="AH124" s="55">
        <v>0</v>
      </c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</row>
    <row r="125" spans="1:60" outlineLevel="3">
      <c r="A125" s="56"/>
      <c r="B125" s="57"/>
      <c r="C125" s="74" t="s">
        <v>274</v>
      </c>
      <c r="D125" s="75"/>
      <c r="E125" s="76">
        <v>4</v>
      </c>
      <c r="F125" s="54"/>
      <c r="G125" s="54"/>
      <c r="H125" s="54"/>
      <c r="I125" s="54"/>
      <c r="J125" s="54"/>
      <c r="K125" s="54"/>
      <c r="L125" s="54"/>
      <c r="M125" s="54"/>
      <c r="N125" s="60"/>
      <c r="O125" s="60"/>
      <c r="P125" s="60"/>
      <c r="Q125" s="60"/>
      <c r="R125" s="54"/>
      <c r="S125" s="54"/>
      <c r="T125" s="54"/>
      <c r="U125" s="54"/>
      <c r="V125" s="54"/>
      <c r="W125" s="54"/>
      <c r="X125" s="54"/>
      <c r="Y125" s="54"/>
      <c r="Z125" s="55"/>
      <c r="AA125" s="55"/>
      <c r="AB125" s="55"/>
      <c r="AC125" s="55"/>
      <c r="AD125" s="55"/>
      <c r="AE125" s="55"/>
      <c r="AF125" s="55"/>
      <c r="AG125" s="55" t="s">
        <v>140</v>
      </c>
      <c r="AH125" s="55">
        <v>0</v>
      </c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</row>
    <row r="126" spans="1:60" outlineLevel="3">
      <c r="A126" s="56"/>
      <c r="B126" s="57"/>
      <c r="C126" s="74" t="s">
        <v>275</v>
      </c>
      <c r="D126" s="75"/>
      <c r="E126" s="76">
        <v>4</v>
      </c>
      <c r="F126" s="54"/>
      <c r="G126" s="54"/>
      <c r="H126" s="54"/>
      <c r="I126" s="54"/>
      <c r="J126" s="54"/>
      <c r="K126" s="54"/>
      <c r="L126" s="54"/>
      <c r="M126" s="54"/>
      <c r="N126" s="60"/>
      <c r="O126" s="60"/>
      <c r="P126" s="60"/>
      <c r="Q126" s="60"/>
      <c r="R126" s="54"/>
      <c r="S126" s="54"/>
      <c r="T126" s="54"/>
      <c r="U126" s="54"/>
      <c r="V126" s="54"/>
      <c r="W126" s="54"/>
      <c r="X126" s="54"/>
      <c r="Y126" s="54"/>
      <c r="Z126" s="55"/>
      <c r="AA126" s="55"/>
      <c r="AB126" s="55"/>
      <c r="AC126" s="55"/>
      <c r="AD126" s="55"/>
      <c r="AE126" s="55"/>
      <c r="AF126" s="55"/>
      <c r="AG126" s="55" t="s">
        <v>140</v>
      </c>
      <c r="AH126" s="55">
        <v>0</v>
      </c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</row>
    <row r="127" spans="1:60" outlineLevel="3">
      <c r="A127" s="56"/>
      <c r="B127" s="57"/>
      <c r="C127" s="74" t="s">
        <v>276</v>
      </c>
      <c r="D127" s="75"/>
      <c r="E127" s="76">
        <v>4</v>
      </c>
      <c r="F127" s="54"/>
      <c r="G127" s="54"/>
      <c r="H127" s="54"/>
      <c r="I127" s="54"/>
      <c r="J127" s="54"/>
      <c r="K127" s="54"/>
      <c r="L127" s="54"/>
      <c r="M127" s="54"/>
      <c r="N127" s="60"/>
      <c r="O127" s="60"/>
      <c r="P127" s="60"/>
      <c r="Q127" s="60"/>
      <c r="R127" s="54"/>
      <c r="S127" s="54"/>
      <c r="T127" s="54"/>
      <c r="U127" s="54"/>
      <c r="V127" s="54"/>
      <c r="W127" s="54"/>
      <c r="X127" s="54"/>
      <c r="Y127" s="54"/>
      <c r="Z127" s="55"/>
      <c r="AA127" s="55"/>
      <c r="AB127" s="55"/>
      <c r="AC127" s="55"/>
      <c r="AD127" s="55"/>
      <c r="AE127" s="55"/>
      <c r="AF127" s="55"/>
      <c r="AG127" s="55" t="s">
        <v>140</v>
      </c>
      <c r="AH127" s="55">
        <v>0</v>
      </c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</row>
    <row r="128" spans="1:60" outlineLevel="3">
      <c r="A128" s="56"/>
      <c r="B128" s="57"/>
      <c r="C128" s="74" t="s">
        <v>277</v>
      </c>
      <c r="D128" s="75"/>
      <c r="E128" s="76">
        <v>4</v>
      </c>
      <c r="F128" s="54"/>
      <c r="G128" s="54"/>
      <c r="H128" s="54"/>
      <c r="I128" s="54"/>
      <c r="J128" s="54"/>
      <c r="K128" s="54"/>
      <c r="L128" s="54"/>
      <c r="M128" s="54"/>
      <c r="N128" s="60"/>
      <c r="O128" s="60"/>
      <c r="P128" s="60"/>
      <c r="Q128" s="60"/>
      <c r="R128" s="54"/>
      <c r="S128" s="54"/>
      <c r="T128" s="54"/>
      <c r="U128" s="54"/>
      <c r="V128" s="54"/>
      <c r="W128" s="54"/>
      <c r="X128" s="54"/>
      <c r="Y128" s="54"/>
      <c r="Z128" s="55"/>
      <c r="AA128" s="55"/>
      <c r="AB128" s="55"/>
      <c r="AC128" s="55"/>
      <c r="AD128" s="55"/>
      <c r="AE128" s="55"/>
      <c r="AF128" s="55"/>
      <c r="AG128" s="55" t="s">
        <v>140</v>
      </c>
      <c r="AH128" s="55">
        <v>0</v>
      </c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</row>
    <row r="129" spans="1:60" outlineLevel="3">
      <c r="A129" s="56"/>
      <c r="B129" s="57"/>
      <c r="C129" s="74" t="s">
        <v>278</v>
      </c>
      <c r="D129" s="75"/>
      <c r="E129" s="76">
        <v>8</v>
      </c>
      <c r="F129" s="54"/>
      <c r="G129" s="54"/>
      <c r="H129" s="54"/>
      <c r="I129" s="54"/>
      <c r="J129" s="54"/>
      <c r="K129" s="54"/>
      <c r="L129" s="54"/>
      <c r="M129" s="54"/>
      <c r="N129" s="60"/>
      <c r="O129" s="60"/>
      <c r="P129" s="60"/>
      <c r="Q129" s="60"/>
      <c r="R129" s="54"/>
      <c r="S129" s="54"/>
      <c r="T129" s="54"/>
      <c r="U129" s="54"/>
      <c r="V129" s="54"/>
      <c r="W129" s="54"/>
      <c r="X129" s="54"/>
      <c r="Y129" s="54"/>
      <c r="Z129" s="55"/>
      <c r="AA129" s="55"/>
      <c r="AB129" s="55"/>
      <c r="AC129" s="55"/>
      <c r="AD129" s="55"/>
      <c r="AE129" s="55"/>
      <c r="AF129" s="55"/>
      <c r="AG129" s="55" t="s">
        <v>140</v>
      </c>
      <c r="AH129" s="55">
        <v>0</v>
      </c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</row>
    <row r="130" spans="1:60" outlineLevel="3">
      <c r="A130" s="56"/>
      <c r="B130" s="57"/>
      <c r="C130" s="74" t="s">
        <v>279</v>
      </c>
      <c r="D130" s="75"/>
      <c r="E130" s="76">
        <v>6</v>
      </c>
      <c r="F130" s="54"/>
      <c r="G130" s="54"/>
      <c r="H130" s="54"/>
      <c r="I130" s="54"/>
      <c r="J130" s="54"/>
      <c r="K130" s="54"/>
      <c r="L130" s="54"/>
      <c r="M130" s="54"/>
      <c r="N130" s="60"/>
      <c r="O130" s="60"/>
      <c r="P130" s="60"/>
      <c r="Q130" s="60"/>
      <c r="R130" s="54"/>
      <c r="S130" s="54"/>
      <c r="T130" s="54"/>
      <c r="U130" s="54"/>
      <c r="V130" s="54"/>
      <c r="W130" s="54"/>
      <c r="X130" s="54"/>
      <c r="Y130" s="54"/>
      <c r="Z130" s="55"/>
      <c r="AA130" s="55"/>
      <c r="AB130" s="55"/>
      <c r="AC130" s="55"/>
      <c r="AD130" s="55"/>
      <c r="AE130" s="55"/>
      <c r="AF130" s="55"/>
      <c r="AG130" s="55" t="s">
        <v>140</v>
      </c>
      <c r="AH130" s="55">
        <v>0</v>
      </c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</row>
    <row r="131" spans="1:60" outlineLevel="1">
      <c r="A131" s="65">
        <v>33</v>
      </c>
      <c r="B131" s="66" t="s">
        <v>280</v>
      </c>
      <c r="C131" s="67" t="s">
        <v>281</v>
      </c>
      <c r="D131" s="68" t="s">
        <v>254</v>
      </c>
      <c r="E131" s="69">
        <v>0.13628999999999999</v>
      </c>
      <c r="F131" s="70"/>
      <c r="G131" s="72">
        <f>ROUND(E131*F131,2)</f>
        <v>0</v>
      </c>
      <c r="H131" s="487">
        <v>0</v>
      </c>
      <c r="I131" s="54">
        <f>ROUND(E131*H131,2)</f>
        <v>0</v>
      </c>
      <c r="J131" s="487">
        <v>1324</v>
      </c>
      <c r="K131" s="54">
        <f>ROUND(E131*J131,2)</f>
        <v>180.45</v>
      </c>
      <c r="L131" s="54">
        <v>21</v>
      </c>
      <c r="M131" s="54">
        <f>G131*(1+L131/100)</f>
        <v>0</v>
      </c>
      <c r="N131" s="60">
        <v>0</v>
      </c>
      <c r="O131" s="60">
        <f>ROUND(E131*N131,2)</f>
        <v>0</v>
      </c>
      <c r="P131" s="60">
        <v>0</v>
      </c>
      <c r="Q131" s="60">
        <f>ROUND(E131*P131,2)</f>
        <v>0</v>
      </c>
      <c r="R131" s="54"/>
      <c r="S131" s="54" t="s">
        <v>135</v>
      </c>
      <c r="T131" s="54" t="s">
        <v>135</v>
      </c>
      <c r="U131" s="54">
        <v>1.5980000000000001</v>
      </c>
      <c r="V131" s="54">
        <f>ROUND(E131*U131,2)</f>
        <v>0.22</v>
      </c>
      <c r="W131" s="54"/>
      <c r="X131" s="54" t="s">
        <v>255</v>
      </c>
      <c r="Y131" s="54" t="s">
        <v>137</v>
      </c>
      <c r="Z131" s="55"/>
      <c r="AA131" s="55"/>
      <c r="AB131" s="55"/>
      <c r="AC131" s="55"/>
      <c r="AD131" s="55"/>
      <c r="AE131" s="55"/>
      <c r="AF131" s="55"/>
      <c r="AG131" s="55" t="s">
        <v>256</v>
      </c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</row>
    <row r="132" spans="1:60">
      <c r="A132" s="38" t="s">
        <v>130</v>
      </c>
      <c r="B132" s="39" t="s">
        <v>74</v>
      </c>
      <c r="C132" s="40" t="s">
        <v>75</v>
      </c>
      <c r="D132" s="41"/>
      <c r="E132" s="42"/>
      <c r="F132" s="43"/>
      <c r="G132" s="44">
        <f>SUMIF(AG133:AG133,"&lt;&gt;NOR",G133:G133)</f>
        <v>0</v>
      </c>
      <c r="H132" s="45"/>
      <c r="I132" s="45">
        <f>SUM(I133:I133)</f>
        <v>0</v>
      </c>
      <c r="J132" s="45"/>
      <c r="K132" s="45">
        <f>SUM(K133:K133)</f>
        <v>205927</v>
      </c>
      <c r="L132" s="45"/>
      <c r="M132" s="45">
        <f>SUM(M133:M133)</f>
        <v>0</v>
      </c>
      <c r="N132" s="486"/>
      <c r="O132" s="486">
        <f>SUM(O133:O133)</f>
        <v>0</v>
      </c>
      <c r="P132" s="486"/>
      <c r="Q132" s="486">
        <f>SUM(Q133:Q133)</f>
        <v>0</v>
      </c>
      <c r="R132" s="45"/>
      <c r="S132" s="45"/>
      <c r="T132" s="45"/>
      <c r="U132" s="45"/>
      <c r="V132" s="45">
        <f>SUM(V133:V133)</f>
        <v>0</v>
      </c>
      <c r="W132" s="45"/>
      <c r="X132" s="45"/>
      <c r="Y132" s="45"/>
      <c r="AG132" s="15" t="s">
        <v>131</v>
      </c>
    </row>
    <row r="133" spans="1:60" outlineLevel="1">
      <c r="A133" s="65">
        <v>34</v>
      </c>
      <c r="B133" s="66" t="s">
        <v>282</v>
      </c>
      <c r="C133" s="67" t="s">
        <v>283</v>
      </c>
      <c r="D133" s="68" t="s">
        <v>284</v>
      </c>
      <c r="E133" s="69">
        <v>1</v>
      </c>
      <c r="F133" s="70">
        <f>'01 1. Pol'!G114</f>
        <v>0</v>
      </c>
      <c r="G133" s="72">
        <f>ROUND(E133*F133,2)</f>
        <v>0</v>
      </c>
      <c r="H133" s="487">
        <v>0</v>
      </c>
      <c r="I133" s="54">
        <f>ROUND(E133*H133,2)</f>
        <v>0</v>
      </c>
      <c r="J133" s="487">
        <v>205927</v>
      </c>
      <c r="K133" s="54">
        <f>ROUND(E133*J133,2)</f>
        <v>205927</v>
      </c>
      <c r="L133" s="54">
        <v>21</v>
      </c>
      <c r="M133" s="54">
        <f>G133*(1+L133/100)</f>
        <v>0</v>
      </c>
      <c r="N133" s="60">
        <v>0</v>
      </c>
      <c r="O133" s="60">
        <f>ROUND(E133*N133,2)</f>
        <v>0</v>
      </c>
      <c r="P133" s="60">
        <v>0</v>
      </c>
      <c r="Q133" s="60">
        <f>ROUND(E133*P133,2)</f>
        <v>0</v>
      </c>
      <c r="R133" s="54"/>
      <c r="S133" s="54" t="s">
        <v>285</v>
      </c>
      <c r="T133" s="54" t="s">
        <v>286</v>
      </c>
      <c r="U133" s="54">
        <v>0</v>
      </c>
      <c r="V133" s="54">
        <f>ROUND(E133*U133,2)</f>
        <v>0</v>
      </c>
      <c r="W133" s="54"/>
      <c r="X133" s="54" t="s">
        <v>136</v>
      </c>
      <c r="Y133" s="54" t="s">
        <v>137</v>
      </c>
      <c r="Z133" s="55"/>
      <c r="AA133" s="55"/>
      <c r="AB133" s="55"/>
      <c r="AC133" s="55"/>
      <c r="AD133" s="55"/>
      <c r="AE133" s="55"/>
      <c r="AF133" s="55"/>
      <c r="AG133" s="55" t="s">
        <v>138</v>
      </c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</row>
    <row r="134" spans="1:60">
      <c r="A134" s="38" t="s">
        <v>130</v>
      </c>
      <c r="B134" s="39" t="s">
        <v>76</v>
      </c>
      <c r="C134" s="40" t="s">
        <v>77</v>
      </c>
      <c r="D134" s="41"/>
      <c r="E134" s="42"/>
      <c r="F134" s="43"/>
      <c r="G134" s="44">
        <f>SUMIF(AG135:AG136,"&lt;&gt;NOR",G135:G136)</f>
        <v>0</v>
      </c>
      <c r="H134" s="45"/>
      <c r="I134" s="45">
        <f>SUM(I135:I136)</f>
        <v>0</v>
      </c>
      <c r="J134" s="45"/>
      <c r="K134" s="45">
        <f>SUM(K135:K136)</f>
        <v>1085</v>
      </c>
      <c r="L134" s="45"/>
      <c r="M134" s="45">
        <f>SUM(M135:M136)</f>
        <v>0</v>
      </c>
      <c r="N134" s="486"/>
      <c r="O134" s="486">
        <f>SUM(O135:O136)</f>
        <v>0</v>
      </c>
      <c r="P134" s="486"/>
      <c r="Q134" s="486">
        <f>SUM(Q135:Q136)</f>
        <v>7.0000000000000007E-2</v>
      </c>
      <c r="R134" s="45"/>
      <c r="S134" s="45"/>
      <c r="T134" s="45"/>
      <c r="U134" s="45"/>
      <c r="V134" s="45">
        <f>SUM(V135:V136)</f>
        <v>2.39</v>
      </c>
      <c r="W134" s="45"/>
      <c r="X134" s="45"/>
      <c r="Y134" s="45"/>
      <c r="AG134" s="15" t="s">
        <v>131</v>
      </c>
    </row>
    <row r="135" spans="1:60" outlineLevel="1">
      <c r="A135" s="46">
        <v>35</v>
      </c>
      <c r="B135" s="47" t="s">
        <v>287</v>
      </c>
      <c r="C135" s="48" t="s">
        <v>288</v>
      </c>
      <c r="D135" s="49" t="s">
        <v>161</v>
      </c>
      <c r="E135" s="50">
        <v>10</v>
      </c>
      <c r="F135" s="51"/>
      <c r="G135" s="53">
        <f>ROUND(E135*F135,2)</f>
        <v>0</v>
      </c>
      <c r="H135" s="487">
        <v>0</v>
      </c>
      <c r="I135" s="54">
        <f>ROUND(E135*H135,2)</f>
        <v>0</v>
      </c>
      <c r="J135" s="487">
        <v>108.5</v>
      </c>
      <c r="K135" s="54">
        <f>ROUND(E135*J135,2)</f>
        <v>1085</v>
      </c>
      <c r="L135" s="54">
        <v>21</v>
      </c>
      <c r="M135" s="54">
        <f>G135*(1+L135/100)</f>
        <v>0</v>
      </c>
      <c r="N135" s="60">
        <v>0</v>
      </c>
      <c r="O135" s="60">
        <f>ROUND(E135*N135,2)</f>
        <v>0</v>
      </c>
      <c r="P135" s="60">
        <v>6.7000000000000002E-3</v>
      </c>
      <c r="Q135" s="60">
        <f>ROUND(E135*P135,2)</f>
        <v>7.0000000000000007E-2</v>
      </c>
      <c r="R135" s="54"/>
      <c r="S135" s="54" t="s">
        <v>135</v>
      </c>
      <c r="T135" s="54" t="s">
        <v>135</v>
      </c>
      <c r="U135" s="54">
        <v>0.23899999999999999</v>
      </c>
      <c r="V135" s="54">
        <f>ROUND(E135*U135,2)</f>
        <v>2.39</v>
      </c>
      <c r="W135" s="54"/>
      <c r="X135" s="54" t="s">
        <v>136</v>
      </c>
      <c r="Y135" s="54" t="s">
        <v>137</v>
      </c>
      <c r="Z135" s="55"/>
      <c r="AA135" s="55"/>
      <c r="AB135" s="55"/>
      <c r="AC135" s="55"/>
      <c r="AD135" s="55"/>
      <c r="AE135" s="55"/>
      <c r="AF135" s="55"/>
      <c r="AG135" s="55" t="s">
        <v>138</v>
      </c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</row>
    <row r="136" spans="1:60" outlineLevel="2">
      <c r="A136" s="56"/>
      <c r="B136" s="57"/>
      <c r="C136" s="74" t="s">
        <v>289</v>
      </c>
      <c r="D136" s="75"/>
      <c r="E136" s="76">
        <v>10</v>
      </c>
      <c r="F136" s="54"/>
      <c r="G136" s="54"/>
      <c r="H136" s="54"/>
      <c r="I136" s="54"/>
      <c r="J136" s="54"/>
      <c r="K136" s="54"/>
      <c r="L136" s="54"/>
      <c r="M136" s="54"/>
      <c r="N136" s="60"/>
      <c r="O136" s="60"/>
      <c r="P136" s="60"/>
      <c r="Q136" s="60"/>
      <c r="R136" s="54"/>
      <c r="S136" s="54"/>
      <c r="T136" s="54"/>
      <c r="U136" s="54"/>
      <c r="V136" s="54"/>
      <c r="W136" s="54"/>
      <c r="X136" s="54"/>
      <c r="Y136" s="54"/>
      <c r="Z136" s="55"/>
      <c r="AA136" s="55"/>
      <c r="AB136" s="55"/>
      <c r="AC136" s="55"/>
      <c r="AD136" s="55"/>
      <c r="AE136" s="55"/>
      <c r="AF136" s="55"/>
      <c r="AG136" s="55" t="s">
        <v>140</v>
      </c>
      <c r="AH136" s="55">
        <v>0</v>
      </c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</row>
    <row r="137" spans="1:60">
      <c r="A137" s="38" t="s">
        <v>130</v>
      </c>
      <c r="B137" s="39" t="s">
        <v>78</v>
      </c>
      <c r="C137" s="40" t="s">
        <v>79</v>
      </c>
      <c r="D137" s="41"/>
      <c r="E137" s="42"/>
      <c r="F137" s="43"/>
      <c r="G137" s="44">
        <f>SUMIF(AG138:AG138,"&lt;&gt;NOR",G138:G138)</f>
        <v>0</v>
      </c>
      <c r="H137" s="45"/>
      <c r="I137" s="45">
        <f>SUM(I138:I138)</f>
        <v>28086.720000000001</v>
      </c>
      <c r="J137" s="45"/>
      <c r="K137" s="45">
        <f>SUM(K138:K138)</f>
        <v>5001.66</v>
      </c>
      <c r="L137" s="45"/>
      <c r="M137" s="45">
        <f>SUM(M138:M138)</f>
        <v>0</v>
      </c>
      <c r="N137" s="486"/>
      <c r="O137" s="486">
        <f>SUM(O138:O138)</f>
        <v>0.08</v>
      </c>
      <c r="P137" s="486"/>
      <c r="Q137" s="486">
        <f>SUM(Q138:Q138)</f>
        <v>0</v>
      </c>
      <c r="R137" s="45"/>
      <c r="S137" s="45"/>
      <c r="T137" s="45"/>
      <c r="U137" s="45"/>
      <c r="V137" s="45">
        <f>SUM(V138:V138)</f>
        <v>8.27</v>
      </c>
      <c r="W137" s="45"/>
      <c r="X137" s="45"/>
      <c r="Y137" s="45"/>
      <c r="AG137" s="15" t="s">
        <v>131</v>
      </c>
    </row>
    <row r="138" spans="1:60" outlineLevel="1">
      <c r="A138" s="65">
        <v>36</v>
      </c>
      <c r="B138" s="66" t="s">
        <v>290</v>
      </c>
      <c r="C138" s="67" t="s">
        <v>291</v>
      </c>
      <c r="D138" s="68" t="s">
        <v>190</v>
      </c>
      <c r="E138" s="69">
        <v>2</v>
      </c>
      <c r="F138" s="70"/>
      <c r="G138" s="72">
        <f>ROUND(E138*F138,2)</f>
        <v>0</v>
      </c>
      <c r="H138" s="487">
        <v>14043.36</v>
      </c>
      <c r="I138" s="54">
        <f>ROUND(E138*H138,2)</f>
        <v>28086.720000000001</v>
      </c>
      <c r="J138" s="487">
        <v>2500.83</v>
      </c>
      <c r="K138" s="54">
        <f>ROUND(E138*J138,2)</f>
        <v>5001.66</v>
      </c>
      <c r="L138" s="54">
        <v>21</v>
      </c>
      <c r="M138" s="54">
        <f>G138*(1+L138/100)</f>
        <v>0</v>
      </c>
      <c r="N138" s="60">
        <v>4.1660000000000003E-2</v>
      </c>
      <c r="O138" s="60">
        <f>ROUND(E138*N138,2)</f>
        <v>0.08</v>
      </c>
      <c r="P138" s="60">
        <v>0</v>
      </c>
      <c r="Q138" s="60">
        <f>ROUND(E138*P138,2)</f>
        <v>0</v>
      </c>
      <c r="R138" s="54"/>
      <c r="S138" s="54" t="s">
        <v>135</v>
      </c>
      <c r="T138" s="54" t="s">
        <v>292</v>
      </c>
      <c r="U138" s="54">
        <v>4.1335300000000004</v>
      </c>
      <c r="V138" s="54">
        <f>ROUND(E138*U138,2)</f>
        <v>8.27</v>
      </c>
      <c r="W138" s="54"/>
      <c r="X138" s="54" t="s">
        <v>293</v>
      </c>
      <c r="Y138" s="54" t="s">
        <v>137</v>
      </c>
      <c r="Z138" s="55"/>
      <c r="AA138" s="55"/>
      <c r="AB138" s="55"/>
      <c r="AC138" s="55"/>
      <c r="AD138" s="55"/>
      <c r="AE138" s="55"/>
      <c r="AF138" s="55"/>
      <c r="AG138" s="55" t="s">
        <v>294</v>
      </c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</row>
    <row r="139" spans="1:60">
      <c r="A139" s="38" t="s">
        <v>130</v>
      </c>
      <c r="B139" s="39" t="s">
        <v>80</v>
      </c>
      <c r="C139" s="40" t="s">
        <v>81</v>
      </c>
      <c r="D139" s="41"/>
      <c r="E139" s="42"/>
      <c r="F139" s="43"/>
      <c r="G139" s="44">
        <f>SUMIF(AG140:AG140,"&lt;&gt;NOR",G140:G140)</f>
        <v>0</v>
      </c>
      <c r="H139" s="45"/>
      <c r="I139" s="45">
        <f>SUM(I140:I140)</f>
        <v>0</v>
      </c>
      <c r="J139" s="45"/>
      <c r="K139" s="45">
        <f>SUM(K140:K140)</f>
        <v>30900</v>
      </c>
      <c r="L139" s="45"/>
      <c r="M139" s="45">
        <f>SUM(M140:M140)</f>
        <v>0</v>
      </c>
      <c r="N139" s="486"/>
      <c r="O139" s="486">
        <f>SUM(O140:O140)</f>
        <v>0</v>
      </c>
      <c r="P139" s="486"/>
      <c r="Q139" s="486">
        <f>SUM(Q140:Q140)</f>
        <v>0</v>
      </c>
      <c r="R139" s="45"/>
      <c r="S139" s="45"/>
      <c r="T139" s="45"/>
      <c r="U139" s="45"/>
      <c r="V139" s="45">
        <f>SUM(V140:V140)</f>
        <v>0</v>
      </c>
      <c r="W139" s="45"/>
      <c r="X139" s="45"/>
      <c r="Y139" s="45"/>
      <c r="AG139" s="15" t="s">
        <v>131</v>
      </c>
    </row>
    <row r="140" spans="1:60" ht="22.5" outlineLevel="1">
      <c r="A140" s="65">
        <v>37</v>
      </c>
      <c r="B140" s="66" t="s">
        <v>295</v>
      </c>
      <c r="C140" s="67" t="s">
        <v>296</v>
      </c>
      <c r="D140" s="68" t="s">
        <v>190</v>
      </c>
      <c r="E140" s="69">
        <v>3</v>
      </c>
      <c r="F140" s="70"/>
      <c r="G140" s="72">
        <f>ROUND(E140*F140,2)</f>
        <v>0</v>
      </c>
      <c r="H140" s="487">
        <v>0</v>
      </c>
      <c r="I140" s="54">
        <f>ROUND(E140*H140,2)</f>
        <v>0</v>
      </c>
      <c r="J140" s="487">
        <v>10300</v>
      </c>
      <c r="K140" s="54">
        <f>ROUND(E140*J140,2)</f>
        <v>30900</v>
      </c>
      <c r="L140" s="54">
        <v>21</v>
      </c>
      <c r="M140" s="54">
        <f>G140*(1+L140/100)</f>
        <v>0</v>
      </c>
      <c r="N140" s="60">
        <v>0</v>
      </c>
      <c r="O140" s="60">
        <f>ROUND(E140*N140,2)</f>
        <v>0</v>
      </c>
      <c r="P140" s="60">
        <v>0</v>
      </c>
      <c r="Q140" s="60">
        <f>ROUND(E140*P140,2)</f>
        <v>0</v>
      </c>
      <c r="R140" s="54"/>
      <c r="S140" s="54" t="s">
        <v>285</v>
      </c>
      <c r="T140" s="54" t="s">
        <v>286</v>
      </c>
      <c r="U140" s="54">
        <v>0</v>
      </c>
      <c r="V140" s="54">
        <f>ROUND(E140*U140,2)</f>
        <v>0</v>
      </c>
      <c r="W140" s="54"/>
      <c r="X140" s="54" t="s">
        <v>136</v>
      </c>
      <c r="Y140" s="54" t="s">
        <v>137</v>
      </c>
      <c r="Z140" s="55"/>
      <c r="AA140" s="55"/>
      <c r="AB140" s="55"/>
      <c r="AC140" s="55"/>
      <c r="AD140" s="55"/>
      <c r="AE140" s="55"/>
      <c r="AF140" s="55"/>
      <c r="AG140" s="55" t="s">
        <v>138</v>
      </c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</row>
    <row r="141" spans="1:60">
      <c r="A141" s="38" t="s">
        <v>130</v>
      </c>
      <c r="B141" s="39" t="s">
        <v>82</v>
      </c>
      <c r="C141" s="40" t="s">
        <v>83</v>
      </c>
      <c r="D141" s="41"/>
      <c r="E141" s="42"/>
      <c r="F141" s="43"/>
      <c r="G141" s="44">
        <f>SUMIF(AG142:AG151,"&lt;&gt;NOR",G142:G151)</f>
        <v>0</v>
      </c>
      <c r="H141" s="45"/>
      <c r="I141" s="45">
        <f>SUM(I142:I151)</f>
        <v>45404</v>
      </c>
      <c r="J141" s="45"/>
      <c r="K141" s="45">
        <f>SUM(K142:K151)</f>
        <v>199300</v>
      </c>
      <c r="L141" s="45"/>
      <c r="M141" s="45">
        <f>SUM(M142:M151)</f>
        <v>0</v>
      </c>
      <c r="N141" s="486"/>
      <c r="O141" s="486">
        <f>SUM(O142:O151)</f>
        <v>0.46000000000000008</v>
      </c>
      <c r="P141" s="486"/>
      <c r="Q141" s="486">
        <f>SUM(Q142:Q151)</f>
        <v>0</v>
      </c>
      <c r="R141" s="45"/>
      <c r="S141" s="45"/>
      <c r="T141" s="45"/>
      <c r="U141" s="45"/>
      <c r="V141" s="45">
        <f>SUM(V142:V151)</f>
        <v>22.25</v>
      </c>
      <c r="W141" s="45"/>
      <c r="X141" s="45"/>
      <c r="Y141" s="45"/>
      <c r="AG141" s="15" t="s">
        <v>131</v>
      </c>
    </row>
    <row r="142" spans="1:60" outlineLevel="1">
      <c r="A142" s="46">
        <v>38</v>
      </c>
      <c r="B142" s="47" t="s">
        <v>297</v>
      </c>
      <c r="C142" s="48" t="s">
        <v>298</v>
      </c>
      <c r="D142" s="49" t="s">
        <v>190</v>
      </c>
      <c r="E142" s="50">
        <v>10</v>
      </c>
      <c r="F142" s="51"/>
      <c r="G142" s="53">
        <f>ROUND(E142*F142,2)</f>
        <v>0</v>
      </c>
      <c r="H142" s="487">
        <v>0</v>
      </c>
      <c r="I142" s="54">
        <f>ROUND(E142*H142,2)</f>
        <v>0</v>
      </c>
      <c r="J142" s="487">
        <v>765</v>
      </c>
      <c r="K142" s="54">
        <f>ROUND(E142*J142,2)</f>
        <v>7650</v>
      </c>
      <c r="L142" s="54">
        <v>21</v>
      </c>
      <c r="M142" s="54">
        <f>G142*(1+L142/100)</f>
        <v>0</v>
      </c>
      <c r="N142" s="60">
        <v>0</v>
      </c>
      <c r="O142" s="60">
        <f>ROUND(E142*N142,2)</f>
        <v>0</v>
      </c>
      <c r="P142" s="60">
        <v>0</v>
      </c>
      <c r="Q142" s="60">
        <f>ROUND(E142*P142,2)</f>
        <v>0</v>
      </c>
      <c r="R142" s="54"/>
      <c r="S142" s="54" t="s">
        <v>135</v>
      </c>
      <c r="T142" s="54" t="s">
        <v>135</v>
      </c>
      <c r="U142" s="54">
        <v>1.45</v>
      </c>
      <c r="V142" s="54">
        <f>ROUND(E142*U142,2)</f>
        <v>14.5</v>
      </c>
      <c r="W142" s="54"/>
      <c r="X142" s="54" t="s">
        <v>136</v>
      </c>
      <c r="Y142" s="54" t="s">
        <v>137</v>
      </c>
      <c r="Z142" s="55"/>
      <c r="AA142" s="55"/>
      <c r="AB142" s="55"/>
      <c r="AC142" s="55"/>
      <c r="AD142" s="55"/>
      <c r="AE142" s="55"/>
      <c r="AF142" s="55"/>
      <c r="AG142" s="55" t="s">
        <v>138</v>
      </c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</row>
    <row r="143" spans="1:60" outlineLevel="2">
      <c r="A143" s="56"/>
      <c r="B143" s="57"/>
      <c r="C143" s="74" t="s">
        <v>299</v>
      </c>
      <c r="D143" s="75"/>
      <c r="E143" s="76">
        <v>10</v>
      </c>
      <c r="F143" s="54"/>
      <c r="G143" s="54"/>
      <c r="H143" s="54"/>
      <c r="I143" s="54"/>
      <c r="J143" s="54"/>
      <c r="K143" s="54"/>
      <c r="L143" s="54"/>
      <c r="M143" s="54"/>
      <c r="N143" s="60"/>
      <c r="O143" s="60"/>
      <c r="P143" s="60"/>
      <c r="Q143" s="60"/>
      <c r="R143" s="54"/>
      <c r="S143" s="54"/>
      <c r="T143" s="54"/>
      <c r="U143" s="54"/>
      <c r="V143" s="54"/>
      <c r="W143" s="54"/>
      <c r="X143" s="54"/>
      <c r="Y143" s="54"/>
      <c r="Z143" s="55"/>
      <c r="AA143" s="55"/>
      <c r="AB143" s="55"/>
      <c r="AC143" s="55"/>
      <c r="AD143" s="55"/>
      <c r="AE143" s="55"/>
      <c r="AF143" s="55"/>
      <c r="AG143" s="55" t="s">
        <v>140</v>
      </c>
      <c r="AH143" s="55">
        <v>0</v>
      </c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</row>
    <row r="144" spans="1:60" outlineLevel="1">
      <c r="A144" s="65">
        <v>39</v>
      </c>
      <c r="B144" s="66" t="s">
        <v>300</v>
      </c>
      <c r="C144" s="67" t="s">
        <v>301</v>
      </c>
      <c r="D144" s="68" t="s">
        <v>190</v>
      </c>
      <c r="E144" s="69">
        <v>10</v>
      </c>
      <c r="F144" s="70"/>
      <c r="G144" s="72">
        <f t="shared" ref="G144:G151" si="0">ROUND(E144*F144,2)</f>
        <v>0</v>
      </c>
      <c r="H144" s="487">
        <v>0</v>
      </c>
      <c r="I144" s="54">
        <f t="shared" ref="I144:I151" si="1">ROUND(E144*H144,2)</f>
        <v>0</v>
      </c>
      <c r="J144" s="487">
        <v>445</v>
      </c>
      <c r="K144" s="54">
        <f t="shared" ref="K144:K151" si="2">ROUND(E144*J144,2)</f>
        <v>4450</v>
      </c>
      <c r="L144" s="54">
        <v>21</v>
      </c>
      <c r="M144" s="54">
        <f t="shared" ref="M144:M151" si="3">G144*(1+L144/100)</f>
        <v>0</v>
      </c>
      <c r="N144" s="60">
        <v>0</v>
      </c>
      <c r="O144" s="60">
        <f t="shared" ref="O144:O151" si="4">ROUND(E144*N144,2)</f>
        <v>0</v>
      </c>
      <c r="P144" s="60">
        <v>0</v>
      </c>
      <c r="Q144" s="60">
        <f t="shared" ref="Q144:Q151" si="5">ROUND(E144*P144,2)</f>
        <v>0</v>
      </c>
      <c r="R144" s="54"/>
      <c r="S144" s="54" t="s">
        <v>135</v>
      </c>
      <c r="T144" s="54" t="s">
        <v>135</v>
      </c>
      <c r="U144" s="54">
        <v>0.77500000000000002</v>
      </c>
      <c r="V144" s="54">
        <f t="shared" ref="V144:V151" si="6">ROUND(E144*U144,2)</f>
        <v>7.75</v>
      </c>
      <c r="W144" s="54"/>
      <c r="X144" s="54" t="s">
        <v>136</v>
      </c>
      <c r="Y144" s="54" t="s">
        <v>137</v>
      </c>
      <c r="Z144" s="55"/>
      <c r="AA144" s="55"/>
      <c r="AB144" s="55"/>
      <c r="AC144" s="55"/>
      <c r="AD144" s="55"/>
      <c r="AE144" s="55"/>
      <c r="AF144" s="55"/>
      <c r="AG144" s="55" t="s">
        <v>138</v>
      </c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</row>
    <row r="145" spans="1:60" outlineLevel="1">
      <c r="A145" s="65">
        <v>40</v>
      </c>
      <c r="B145" s="66" t="s">
        <v>302</v>
      </c>
      <c r="C145" s="67" t="s">
        <v>303</v>
      </c>
      <c r="D145" s="68" t="s">
        <v>190</v>
      </c>
      <c r="E145" s="69">
        <v>12</v>
      </c>
      <c r="F145" s="70"/>
      <c r="G145" s="72">
        <f t="shared" si="0"/>
        <v>0</v>
      </c>
      <c r="H145" s="487">
        <v>0</v>
      </c>
      <c r="I145" s="54">
        <f t="shared" si="1"/>
        <v>0</v>
      </c>
      <c r="J145" s="487">
        <v>15600</v>
      </c>
      <c r="K145" s="54">
        <f t="shared" si="2"/>
        <v>187200</v>
      </c>
      <c r="L145" s="54">
        <v>21</v>
      </c>
      <c r="M145" s="54">
        <f t="shared" si="3"/>
        <v>0</v>
      </c>
      <c r="N145" s="60">
        <v>2.3699999999999999E-2</v>
      </c>
      <c r="O145" s="60">
        <f t="shared" si="4"/>
        <v>0.28000000000000003</v>
      </c>
      <c r="P145" s="60">
        <v>0</v>
      </c>
      <c r="Q145" s="60">
        <f t="shared" si="5"/>
        <v>0</v>
      </c>
      <c r="R145" s="54"/>
      <c r="S145" s="54" t="s">
        <v>285</v>
      </c>
      <c r="T145" s="54" t="s">
        <v>286</v>
      </c>
      <c r="U145" s="54">
        <v>0</v>
      </c>
      <c r="V145" s="54">
        <f t="shared" si="6"/>
        <v>0</v>
      </c>
      <c r="W145" s="54"/>
      <c r="X145" s="54" t="s">
        <v>136</v>
      </c>
      <c r="Y145" s="54" t="s">
        <v>137</v>
      </c>
      <c r="Z145" s="55"/>
      <c r="AA145" s="55"/>
      <c r="AB145" s="55"/>
      <c r="AC145" s="55"/>
      <c r="AD145" s="55"/>
      <c r="AE145" s="55"/>
      <c r="AF145" s="55"/>
      <c r="AG145" s="55" t="s">
        <v>138</v>
      </c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</row>
    <row r="146" spans="1:60" outlineLevel="1">
      <c r="A146" s="65">
        <v>41</v>
      </c>
      <c r="B146" s="66" t="s">
        <v>304</v>
      </c>
      <c r="C146" s="67" t="s">
        <v>305</v>
      </c>
      <c r="D146" s="68" t="s">
        <v>190</v>
      </c>
      <c r="E146" s="69">
        <v>4</v>
      </c>
      <c r="F146" s="70"/>
      <c r="G146" s="72">
        <f t="shared" si="0"/>
        <v>0</v>
      </c>
      <c r="H146" s="487">
        <v>562</v>
      </c>
      <c r="I146" s="54">
        <f t="shared" si="1"/>
        <v>2248</v>
      </c>
      <c r="J146" s="487">
        <v>0</v>
      </c>
      <c r="K146" s="54">
        <f t="shared" si="2"/>
        <v>0</v>
      </c>
      <c r="L146" s="54">
        <v>21</v>
      </c>
      <c r="M146" s="54">
        <f t="shared" si="3"/>
        <v>0</v>
      </c>
      <c r="N146" s="60">
        <v>7.5000000000000002E-4</v>
      </c>
      <c r="O146" s="60">
        <f t="shared" si="4"/>
        <v>0</v>
      </c>
      <c r="P146" s="60">
        <v>0</v>
      </c>
      <c r="Q146" s="60">
        <f t="shared" si="5"/>
        <v>0</v>
      </c>
      <c r="R146" s="54" t="s">
        <v>306</v>
      </c>
      <c r="S146" s="54" t="s">
        <v>135</v>
      </c>
      <c r="T146" s="54" t="s">
        <v>135</v>
      </c>
      <c r="U146" s="54">
        <v>0</v>
      </c>
      <c r="V146" s="54">
        <f t="shared" si="6"/>
        <v>0</v>
      </c>
      <c r="W146" s="54"/>
      <c r="X146" s="54" t="s">
        <v>307</v>
      </c>
      <c r="Y146" s="54" t="s">
        <v>137</v>
      </c>
      <c r="Z146" s="55"/>
      <c r="AA146" s="55"/>
      <c r="AB146" s="55"/>
      <c r="AC146" s="55"/>
      <c r="AD146" s="55"/>
      <c r="AE146" s="55"/>
      <c r="AF146" s="55"/>
      <c r="AG146" s="55" t="s">
        <v>308</v>
      </c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</row>
    <row r="147" spans="1:60" outlineLevel="1">
      <c r="A147" s="65">
        <v>42</v>
      </c>
      <c r="B147" s="66" t="s">
        <v>309</v>
      </c>
      <c r="C147" s="67" t="s">
        <v>310</v>
      </c>
      <c r="D147" s="68" t="s">
        <v>190</v>
      </c>
      <c r="E147" s="69">
        <v>6</v>
      </c>
      <c r="F147" s="70"/>
      <c r="G147" s="72">
        <f t="shared" si="0"/>
        <v>0</v>
      </c>
      <c r="H147" s="487">
        <v>565</v>
      </c>
      <c r="I147" s="54">
        <f t="shared" si="1"/>
        <v>3390</v>
      </c>
      <c r="J147" s="487">
        <v>0</v>
      </c>
      <c r="K147" s="54">
        <f t="shared" si="2"/>
        <v>0</v>
      </c>
      <c r="L147" s="54">
        <v>21</v>
      </c>
      <c r="M147" s="54">
        <f t="shared" si="3"/>
        <v>0</v>
      </c>
      <c r="N147" s="60">
        <v>7.5000000000000002E-4</v>
      </c>
      <c r="O147" s="60">
        <f t="shared" si="4"/>
        <v>0</v>
      </c>
      <c r="P147" s="60">
        <v>0</v>
      </c>
      <c r="Q147" s="60">
        <f t="shared" si="5"/>
        <v>0</v>
      </c>
      <c r="R147" s="54" t="s">
        <v>306</v>
      </c>
      <c r="S147" s="54" t="s">
        <v>135</v>
      </c>
      <c r="T147" s="54" t="s">
        <v>135</v>
      </c>
      <c r="U147" s="54">
        <v>0</v>
      </c>
      <c r="V147" s="54">
        <f t="shared" si="6"/>
        <v>0</v>
      </c>
      <c r="W147" s="54"/>
      <c r="X147" s="54" t="s">
        <v>307</v>
      </c>
      <c r="Y147" s="54" t="s">
        <v>137</v>
      </c>
      <c r="Z147" s="55"/>
      <c r="AA147" s="55"/>
      <c r="AB147" s="55"/>
      <c r="AC147" s="55"/>
      <c r="AD147" s="55"/>
      <c r="AE147" s="55"/>
      <c r="AF147" s="55"/>
      <c r="AG147" s="55" t="s">
        <v>308</v>
      </c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</row>
    <row r="148" spans="1:60" outlineLevel="1">
      <c r="A148" s="65">
        <v>43</v>
      </c>
      <c r="B148" s="66" t="s">
        <v>311</v>
      </c>
      <c r="C148" s="67" t="s">
        <v>1118</v>
      </c>
      <c r="D148" s="68" t="s">
        <v>190</v>
      </c>
      <c r="E148" s="69">
        <v>6</v>
      </c>
      <c r="F148" s="70"/>
      <c r="G148" s="72">
        <f t="shared" si="0"/>
        <v>0</v>
      </c>
      <c r="H148" s="487">
        <v>1011</v>
      </c>
      <c r="I148" s="54">
        <f t="shared" si="1"/>
        <v>6066</v>
      </c>
      <c r="J148" s="487">
        <v>0</v>
      </c>
      <c r="K148" s="54">
        <f t="shared" si="2"/>
        <v>0</v>
      </c>
      <c r="L148" s="54">
        <v>21</v>
      </c>
      <c r="M148" s="54">
        <f t="shared" si="3"/>
        <v>0</v>
      </c>
      <c r="N148" s="60">
        <v>1E-4</v>
      </c>
      <c r="O148" s="60">
        <f t="shared" si="4"/>
        <v>0</v>
      </c>
      <c r="P148" s="60">
        <v>0</v>
      </c>
      <c r="Q148" s="60">
        <f t="shared" si="5"/>
        <v>0</v>
      </c>
      <c r="R148" s="54" t="s">
        <v>306</v>
      </c>
      <c r="S148" s="54" t="s">
        <v>135</v>
      </c>
      <c r="T148" s="54" t="s">
        <v>135</v>
      </c>
      <c r="U148" s="54">
        <v>0</v>
      </c>
      <c r="V148" s="54">
        <f t="shared" si="6"/>
        <v>0</v>
      </c>
      <c r="W148" s="54"/>
      <c r="X148" s="54" t="s">
        <v>307</v>
      </c>
      <c r="Y148" s="54" t="s">
        <v>137</v>
      </c>
      <c r="Z148" s="55"/>
      <c r="AA148" s="55"/>
      <c r="AB148" s="55"/>
      <c r="AC148" s="55"/>
      <c r="AD148" s="55"/>
      <c r="AE148" s="55"/>
      <c r="AF148" s="55"/>
      <c r="AG148" s="55" t="s">
        <v>308</v>
      </c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</row>
    <row r="149" spans="1:60" ht="22.5" outlineLevel="1">
      <c r="A149" s="65">
        <v>44</v>
      </c>
      <c r="B149" s="66" t="s">
        <v>312</v>
      </c>
      <c r="C149" s="67" t="s">
        <v>1119</v>
      </c>
      <c r="D149" s="68" t="s">
        <v>190</v>
      </c>
      <c r="E149" s="69">
        <v>5</v>
      </c>
      <c r="F149" s="70"/>
      <c r="G149" s="72">
        <f t="shared" si="0"/>
        <v>0</v>
      </c>
      <c r="H149" s="487">
        <v>3370</v>
      </c>
      <c r="I149" s="54">
        <f t="shared" si="1"/>
        <v>16850</v>
      </c>
      <c r="J149" s="487">
        <v>0</v>
      </c>
      <c r="K149" s="54">
        <f t="shared" si="2"/>
        <v>0</v>
      </c>
      <c r="L149" s="54">
        <v>21</v>
      </c>
      <c r="M149" s="54">
        <f t="shared" si="3"/>
        <v>0</v>
      </c>
      <c r="N149" s="60">
        <v>1.4999999999999999E-2</v>
      </c>
      <c r="O149" s="60">
        <f t="shared" si="4"/>
        <v>0.08</v>
      </c>
      <c r="P149" s="60">
        <v>0</v>
      </c>
      <c r="Q149" s="60">
        <f t="shared" si="5"/>
        <v>0</v>
      </c>
      <c r="R149" s="54" t="s">
        <v>306</v>
      </c>
      <c r="S149" s="54" t="s">
        <v>135</v>
      </c>
      <c r="T149" s="54" t="s">
        <v>135</v>
      </c>
      <c r="U149" s="54">
        <v>0</v>
      </c>
      <c r="V149" s="54">
        <f t="shared" si="6"/>
        <v>0</v>
      </c>
      <c r="W149" s="54"/>
      <c r="X149" s="54" t="s">
        <v>307</v>
      </c>
      <c r="Y149" s="54" t="s">
        <v>137</v>
      </c>
      <c r="Z149" s="55"/>
      <c r="AA149" s="55"/>
      <c r="AB149" s="55"/>
      <c r="AC149" s="55"/>
      <c r="AD149" s="55"/>
      <c r="AE149" s="55"/>
      <c r="AF149" s="55"/>
      <c r="AG149" s="55" t="s">
        <v>308</v>
      </c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</row>
    <row r="150" spans="1:60" ht="22.5" outlineLevel="1">
      <c r="A150" s="65">
        <v>45</v>
      </c>
      <c r="B150" s="66" t="s">
        <v>313</v>
      </c>
      <c r="C150" s="67" t="s">
        <v>1120</v>
      </c>
      <c r="D150" s="68" t="s">
        <v>190</v>
      </c>
      <c r="E150" s="69">
        <v>5</v>
      </c>
      <c r="F150" s="70"/>
      <c r="G150" s="72">
        <f t="shared" si="0"/>
        <v>0</v>
      </c>
      <c r="H150" s="487">
        <v>3370</v>
      </c>
      <c r="I150" s="54">
        <f t="shared" si="1"/>
        <v>16850</v>
      </c>
      <c r="J150" s="487">
        <v>0</v>
      </c>
      <c r="K150" s="54">
        <f t="shared" si="2"/>
        <v>0</v>
      </c>
      <c r="L150" s="54">
        <v>21</v>
      </c>
      <c r="M150" s="54">
        <f t="shared" si="3"/>
        <v>0</v>
      </c>
      <c r="N150" s="60">
        <v>1.9E-2</v>
      </c>
      <c r="O150" s="60">
        <f t="shared" si="4"/>
        <v>0.1</v>
      </c>
      <c r="P150" s="60">
        <v>0</v>
      </c>
      <c r="Q150" s="60">
        <f t="shared" si="5"/>
        <v>0</v>
      </c>
      <c r="R150" s="54" t="s">
        <v>306</v>
      </c>
      <c r="S150" s="54" t="s">
        <v>135</v>
      </c>
      <c r="T150" s="54" t="s">
        <v>135</v>
      </c>
      <c r="U150" s="54">
        <v>0</v>
      </c>
      <c r="V150" s="54">
        <f t="shared" si="6"/>
        <v>0</v>
      </c>
      <c r="W150" s="54"/>
      <c r="X150" s="54" t="s">
        <v>307</v>
      </c>
      <c r="Y150" s="54" t="s">
        <v>137</v>
      </c>
      <c r="Z150" s="55"/>
      <c r="AA150" s="55"/>
      <c r="AB150" s="55"/>
      <c r="AC150" s="55"/>
      <c r="AD150" s="55"/>
      <c r="AE150" s="55"/>
      <c r="AF150" s="55"/>
      <c r="AG150" s="55" t="s">
        <v>308</v>
      </c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</row>
    <row r="151" spans="1:60" outlineLevel="1">
      <c r="A151" s="65">
        <v>46</v>
      </c>
      <c r="B151" s="66" t="s">
        <v>314</v>
      </c>
      <c r="C151" s="67" t="s">
        <v>315</v>
      </c>
      <c r="D151" s="68" t="s">
        <v>0</v>
      </c>
      <c r="E151" s="70"/>
      <c r="F151" s="70"/>
      <c r="G151" s="72">
        <f t="shared" si="0"/>
        <v>0</v>
      </c>
      <c r="H151" s="487">
        <v>0</v>
      </c>
      <c r="I151" s="54">
        <f t="shared" si="1"/>
        <v>0</v>
      </c>
      <c r="J151" s="487">
        <v>1.75</v>
      </c>
      <c r="K151" s="54">
        <f t="shared" si="2"/>
        <v>0</v>
      </c>
      <c r="L151" s="54">
        <v>21</v>
      </c>
      <c r="M151" s="54">
        <f t="shared" si="3"/>
        <v>0</v>
      </c>
      <c r="N151" s="60">
        <v>0</v>
      </c>
      <c r="O151" s="60">
        <f t="shared" si="4"/>
        <v>0</v>
      </c>
      <c r="P151" s="60">
        <v>0</v>
      </c>
      <c r="Q151" s="60">
        <f t="shared" si="5"/>
        <v>0</v>
      </c>
      <c r="R151" s="54"/>
      <c r="S151" s="54" t="s">
        <v>135</v>
      </c>
      <c r="T151" s="54" t="s">
        <v>135</v>
      </c>
      <c r="U151" s="54">
        <v>0</v>
      </c>
      <c r="V151" s="54">
        <f t="shared" si="6"/>
        <v>0</v>
      </c>
      <c r="W151" s="54"/>
      <c r="X151" s="54" t="s">
        <v>255</v>
      </c>
      <c r="Y151" s="54" t="s">
        <v>137</v>
      </c>
      <c r="Z151" s="55"/>
      <c r="AA151" s="55"/>
      <c r="AB151" s="55"/>
      <c r="AC151" s="55"/>
      <c r="AD151" s="55"/>
      <c r="AE151" s="55"/>
      <c r="AF151" s="55"/>
      <c r="AG151" s="55" t="s">
        <v>256</v>
      </c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</row>
    <row r="152" spans="1:60">
      <c r="A152" s="38" t="s">
        <v>130</v>
      </c>
      <c r="B152" s="39" t="s">
        <v>84</v>
      </c>
      <c r="C152" s="40" t="s">
        <v>85</v>
      </c>
      <c r="D152" s="41"/>
      <c r="E152" s="42"/>
      <c r="F152" s="43"/>
      <c r="G152" s="44">
        <f>SUMIF(AG153:AG165,"&lt;&gt;NOR",G153:G165)</f>
        <v>0</v>
      </c>
      <c r="H152" s="45"/>
      <c r="I152" s="45">
        <f>SUM(I153:I165)</f>
        <v>263789.71000000002</v>
      </c>
      <c r="J152" s="45"/>
      <c r="K152" s="45">
        <f>SUM(K153:K165)</f>
        <v>436784.12</v>
      </c>
      <c r="L152" s="45"/>
      <c r="M152" s="45">
        <f>SUM(M153:M165)</f>
        <v>0</v>
      </c>
      <c r="N152" s="486"/>
      <c r="O152" s="486">
        <f>SUM(O153:O165)</f>
        <v>2.73</v>
      </c>
      <c r="P152" s="486"/>
      <c r="Q152" s="486">
        <f>SUM(Q153:Q165)</f>
        <v>2.58</v>
      </c>
      <c r="R152" s="45"/>
      <c r="S152" s="45"/>
      <c r="T152" s="45"/>
      <c r="U152" s="45"/>
      <c r="V152" s="45">
        <f>SUM(V153:V165)</f>
        <v>620.78</v>
      </c>
      <c r="W152" s="45"/>
      <c r="X152" s="45"/>
      <c r="Y152" s="45"/>
      <c r="AG152" s="15" t="s">
        <v>131</v>
      </c>
    </row>
    <row r="153" spans="1:60" outlineLevel="1">
      <c r="A153" s="46">
        <v>47</v>
      </c>
      <c r="B153" s="47" t="s">
        <v>316</v>
      </c>
      <c r="C153" s="48" t="s">
        <v>317</v>
      </c>
      <c r="D153" s="49" t="s">
        <v>134</v>
      </c>
      <c r="E153" s="50">
        <v>367.54599999999999</v>
      </c>
      <c r="F153" s="51"/>
      <c r="G153" s="53">
        <f>ROUND(E153*F153,2)</f>
        <v>0</v>
      </c>
      <c r="H153" s="487">
        <v>0</v>
      </c>
      <c r="I153" s="54">
        <f>ROUND(E153*H153,2)</f>
        <v>0</v>
      </c>
      <c r="J153" s="487">
        <v>269</v>
      </c>
      <c r="K153" s="54">
        <f>ROUND(E153*J153,2)</f>
        <v>98869.87</v>
      </c>
      <c r="L153" s="54">
        <v>21</v>
      </c>
      <c r="M153" s="54">
        <f>G153*(1+L153/100)</f>
        <v>0</v>
      </c>
      <c r="N153" s="60">
        <v>0</v>
      </c>
      <c r="O153" s="60">
        <f>ROUND(E153*N153,2)</f>
        <v>0</v>
      </c>
      <c r="P153" s="60">
        <v>5.0000000000000001E-3</v>
      </c>
      <c r="Q153" s="60">
        <f>ROUND(E153*P153,2)</f>
        <v>1.84</v>
      </c>
      <c r="R153" s="54"/>
      <c r="S153" s="54" t="s">
        <v>135</v>
      </c>
      <c r="T153" s="54" t="s">
        <v>135</v>
      </c>
      <c r="U153" s="54">
        <v>0.51</v>
      </c>
      <c r="V153" s="54">
        <f>ROUND(E153*U153,2)</f>
        <v>187.45</v>
      </c>
      <c r="W153" s="54"/>
      <c r="X153" s="54" t="s">
        <v>136</v>
      </c>
      <c r="Y153" s="54" t="s">
        <v>137</v>
      </c>
      <c r="Z153" s="55"/>
      <c r="AA153" s="55"/>
      <c r="AB153" s="55"/>
      <c r="AC153" s="55"/>
      <c r="AD153" s="55"/>
      <c r="AE153" s="55"/>
      <c r="AF153" s="55"/>
      <c r="AG153" s="55" t="s">
        <v>138</v>
      </c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</row>
    <row r="154" spans="1:60" outlineLevel="2">
      <c r="A154" s="56"/>
      <c r="B154" s="57"/>
      <c r="C154" s="74" t="s">
        <v>318</v>
      </c>
      <c r="D154" s="75"/>
      <c r="E154" s="76">
        <v>362.40199999999999</v>
      </c>
      <c r="F154" s="54"/>
      <c r="G154" s="54"/>
      <c r="H154" s="54"/>
      <c r="I154" s="54"/>
      <c r="J154" s="54"/>
      <c r="K154" s="54"/>
      <c r="L154" s="54"/>
      <c r="M154" s="54"/>
      <c r="N154" s="60"/>
      <c r="O154" s="60"/>
      <c r="P154" s="60"/>
      <c r="Q154" s="60"/>
      <c r="R154" s="54"/>
      <c r="S154" s="54"/>
      <c r="T154" s="54"/>
      <c r="U154" s="54"/>
      <c r="V154" s="54"/>
      <c r="W154" s="54"/>
      <c r="X154" s="54"/>
      <c r="Y154" s="54"/>
      <c r="Z154" s="55"/>
      <c r="AA154" s="55"/>
      <c r="AB154" s="55"/>
      <c r="AC154" s="55"/>
      <c r="AD154" s="55"/>
      <c r="AE154" s="55"/>
      <c r="AF154" s="55"/>
      <c r="AG154" s="55" t="s">
        <v>140</v>
      </c>
      <c r="AH154" s="55">
        <v>0</v>
      </c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</row>
    <row r="155" spans="1:60" outlineLevel="3">
      <c r="A155" s="56"/>
      <c r="B155" s="57"/>
      <c r="C155" s="74" t="s">
        <v>319</v>
      </c>
      <c r="D155" s="75"/>
      <c r="E155" s="76">
        <v>5.1440000000000001</v>
      </c>
      <c r="F155" s="54"/>
      <c r="G155" s="54"/>
      <c r="H155" s="54"/>
      <c r="I155" s="54"/>
      <c r="J155" s="54"/>
      <c r="K155" s="54"/>
      <c r="L155" s="54"/>
      <c r="M155" s="54"/>
      <c r="N155" s="60"/>
      <c r="O155" s="60"/>
      <c r="P155" s="60"/>
      <c r="Q155" s="60"/>
      <c r="R155" s="54"/>
      <c r="S155" s="54"/>
      <c r="T155" s="54"/>
      <c r="U155" s="54"/>
      <c r="V155" s="54"/>
      <c r="W155" s="54"/>
      <c r="X155" s="54"/>
      <c r="Y155" s="54"/>
      <c r="Z155" s="55"/>
      <c r="AA155" s="55"/>
      <c r="AB155" s="55"/>
      <c r="AC155" s="55"/>
      <c r="AD155" s="55"/>
      <c r="AE155" s="55"/>
      <c r="AF155" s="55"/>
      <c r="AG155" s="55" t="s">
        <v>140</v>
      </c>
      <c r="AH155" s="55">
        <v>0</v>
      </c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</row>
    <row r="156" spans="1:60" outlineLevel="1">
      <c r="A156" s="46">
        <v>48</v>
      </c>
      <c r="B156" s="47" t="s">
        <v>320</v>
      </c>
      <c r="C156" s="48" t="s">
        <v>321</v>
      </c>
      <c r="D156" s="49" t="s">
        <v>134</v>
      </c>
      <c r="E156" s="50">
        <v>367.54599999999999</v>
      </c>
      <c r="F156" s="51"/>
      <c r="G156" s="53">
        <f>ROUND(E156*F156,2)</f>
        <v>0</v>
      </c>
      <c r="H156" s="487">
        <v>0</v>
      </c>
      <c r="I156" s="54">
        <f>ROUND(E156*H156,2)</f>
        <v>0</v>
      </c>
      <c r="J156" s="487">
        <v>57.4</v>
      </c>
      <c r="K156" s="54">
        <f>ROUND(E156*J156,2)</f>
        <v>21097.14</v>
      </c>
      <c r="L156" s="54">
        <v>21</v>
      </c>
      <c r="M156" s="54">
        <f>G156*(1+L156/100)</f>
        <v>0</v>
      </c>
      <c r="N156" s="60">
        <v>0</v>
      </c>
      <c r="O156" s="60">
        <f>ROUND(E156*N156,2)</f>
        <v>0</v>
      </c>
      <c r="P156" s="60">
        <v>2E-3</v>
      </c>
      <c r="Q156" s="60">
        <f>ROUND(E156*P156,2)</f>
        <v>0.74</v>
      </c>
      <c r="R156" s="54"/>
      <c r="S156" s="54" t="s">
        <v>135</v>
      </c>
      <c r="T156" s="54" t="s">
        <v>135</v>
      </c>
      <c r="U156" s="54">
        <v>0.1</v>
      </c>
      <c r="V156" s="54">
        <f>ROUND(E156*U156,2)</f>
        <v>36.75</v>
      </c>
      <c r="W156" s="54"/>
      <c r="X156" s="54" t="s">
        <v>136</v>
      </c>
      <c r="Y156" s="54" t="s">
        <v>137</v>
      </c>
      <c r="Z156" s="55"/>
      <c r="AA156" s="55"/>
      <c r="AB156" s="55"/>
      <c r="AC156" s="55"/>
      <c r="AD156" s="55"/>
      <c r="AE156" s="55"/>
      <c r="AF156" s="55"/>
      <c r="AG156" s="55" t="s">
        <v>138</v>
      </c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</row>
    <row r="157" spans="1:60" outlineLevel="2">
      <c r="A157" s="56"/>
      <c r="B157" s="57"/>
      <c r="C157" s="74" t="s">
        <v>322</v>
      </c>
      <c r="D157" s="75"/>
      <c r="E157" s="76">
        <v>367.54599999999999</v>
      </c>
      <c r="F157" s="54"/>
      <c r="G157" s="54"/>
      <c r="H157" s="54"/>
      <c r="I157" s="54"/>
      <c r="J157" s="54"/>
      <c r="K157" s="54"/>
      <c r="L157" s="54"/>
      <c r="M157" s="54"/>
      <c r="N157" s="60"/>
      <c r="O157" s="60"/>
      <c r="P157" s="60"/>
      <c r="Q157" s="60"/>
      <c r="R157" s="54"/>
      <c r="S157" s="54"/>
      <c r="T157" s="54"/>
      <c r="U157" s="54"/>
      <c r="V157" s="54"/>
      <c r="W157" s="54"/>
      <c r="X157" s="54"/>
      <c r="Y157" s="54"/>
      <c r="Z157" s="55"/>
      <c r="AA157" s="55"/>
      <c r="AB157" s="55"/>
      <c r="AC157" s="55"/>
      <c r="AD157" s="55"/>
      <c r="AE157" s="55"/>
      <c r="AF157" s="55"/>
      <c r="AG157" s="55" t="s">
        <v>140</v>
      </c>
      <c r="AH157" s="55">
        <v>5</v>
      </c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</row>
    <row r="158" spans="1:60" outlineLevel="1">
      <c r="A158" s="46">
        <v>49</v>
      </c>
      <c r="B158" s="47" t="s">
        <v>323</v>
      </c>
      <c r="C158" s="48" t="s">
        <v>324</v>
      </c>
      <c r="D158" s="49" t="s">
        <v>134</v>
      </c>
      <c r="E158" s="50">
        <v>26.611000000000001</v>
      </c>
      <c r="F158" s="51"/>
      <c r="G158" s="53">
        <f>ROUND(E158*F158,2)</f>
        <v>0</v>
      </c>
      <c r="H158" s="487">
        <v>0</v>
      </c>
      <c r="I158" s="54">
        <f>ROUND(E158*H158,2)</f>
        <v>0</v>
      </c>
      <c r="J158" s="487">
        <v>2860</v>
      </c>
      <c r="K158" s="54">
        <f>ROUND(E158*J158,2)</f>
        <v>76107.460000000006</v>
      </c>
      <c r="L158" s="54">
        <v>21</v>
      </c>
      <c r="M158" s="54">
        <f>G158*(1+L158/100)</f>
        <v>0</v>
      </c>
      <c r="N158" s="60">
        <v>0</v>
      </c>
      <c r="O158" s="60">
        <f>ROUND(E158*N158,2)</f>
        <v>0</v>
      </c>
      <c r="P158" s="60">
        <v>0</v>
      </c>
      <c r="Q158" s="60">
        <f>ROUND(E158*P158,2)</f>
        <v>0</v>
      </c>
      <c r="R158" s="54"/>
      <c r="S158" s="54" t="s">
        <v>285</v>
      </c>
      <c r="T158" s="54" t="s">
        <v>286</v>
      </c>
      <c r="U158" s="54">
        <v>0</v>
      </c>
      <c r="V158" s="54">
        <f>ROUND(E158*U158,2)</f>
        <v>0</v>
      </c>
      <c r="W158" s="54"/>
      <c r="X158" s="54" t="s">
        <v>136</v>
      </c>
      <c r="Y158" s="54" t="s">
        <v>137</v>
      </c>
      <c r="Z158" s="55"/>
      <c r="AA158" s="55"/>
      <c r="AB158" s="55"/>
      <c r="AC158" s="55"/>
      <c r="AD158" s="55"/>
      <c r="AE158" s="55"/>
      <c r="AF158" s="55"/>
      <c r="AG158" s="55" t="s">
        <v>138</v>
      </c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</row>
    <row r="159" spans="1:60" outlineLevel="2">
      <c r="A159" s="56"/>
      <c r="B159" s="57"/>
      <c r="C159" s="74" t="s">
        <v>325</v>
      </c>
      <c r="D159" s="75"/>
      <c r="E159" s="76">
        <v>19.664999999999999</v>
      </c>
      <c r="F159" s="54"/>
      <c r="G159" s="54"/>
      <c r="H159" s="54"/>
      <c r="I159" s="54"/>
      <c r="J159" s="54"/>
      <c r="K159" s="54"/>
      <c r="L159" s="54"/>
      <c r="M159" s="54"/>
      <c r="N159" s="60"/>
      <c r="O159" s="60"/>
      <c r="P159" s="60"/>
      <c r="Q159" s="60"/>
      <c r="R159" s="54"/>
      <c r="S159" s="54"/>
      <c r="T159" s="54"/>
      <c r="U159" s="54"/>
      <c r="V159" s="54"/>
      <c r="W159" s="54"/>
      <c r="X159" s="54"/>
      <c r="Y159" s="54"/>
      <c r="Z159" s="55"/>
      <c r="AA159" s="55"/>
      <c r="AB159" s="55"/>
      <c r="AC159" s="55"/>
      <c r="AD159" s="55"/>
      <c r="AE159" s="55"/>
      <c r="AF159" s="55"/>
      <c r="AG159" s="55" t="s">
        <v>140</v>
      </c>
      <c r="AH159" s="55">
        <v>0</v>
      </c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</row>
    <row r="160" spans="1:60" outlineLevel="3">
      <c r="A160" s="56"/>
      <c r="B160" s="57"/>
      <c r="C160" s="74" t="s">
        <v>326</v>
      </c>
      <c r="D160" s="75"/>
      <c r="E160" s="76">
        <v>5.29</v>
      </c>
      <c r="F160" s="54"/>
      <c r="G160" s="54"/>
      <c r="H160" s="54"/>
      <c r="I160" s="54"/>
      <c r="J160" s="54"/>
      <c r="K160" s="54"/>
      <c r="L160" s="54"/>
      <c r="M160" s="54"/>
      <c r="N160" s="60"/>
      <c r="O160" s="60"/>
      <c r="P160" s="60"/>
      <c r="Q160" s="60"/>
      <c r="R160" s="54"/>
      <c r="S160" s="54"/>
      <c r="T160" s="54"/>
      <c r="U160" s="54"/>
      <c r="V160" s="54"/>
      <c r="W160" s="54"/>
      <c r="X160" s="54"/>
      <c r="Y160" s="54"/>
      <c r="Z160" s="55"/>
      <c r="AA160" s="55"/>
      <c r="AB160" s="55"/>
      <c r="AC160" s="55"/>
      <c r="AD160" s="55"/>
      <c r="AE160" s="55"/>
      <c r="AF160" s="55"/>
      <c r="AG160" s="55" t="s">
        <v>140</v>
      </c>
      <c r="AH160" s="55">
        <v>0</v>
      </c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</row>
    <row r="161" spans="1:60" outlineLevel="3">
      <c r="A161" s="56"/>
      <c r="B161" s="57"/>
      <c r="C161" s="74" t="s">
        <v>327</v>
      </c>
      <c r="D161" s="75"/>
      <c r="E161" s="76">
        <v>1.6559999999999999</v>
      </c>
      <c r="F161" s="54"/>
      <c r="G161" s="54"/>
      <c r="H161" s="54"/>
      <c r="I161" s="54"/>
      <c r="J161" s="54"/>
      <c r="K161" s="54"/>
      <c r="L161" s="54"/>
      <c r="M161" s="54"/>
      <c r="N161" s="60"/>
      <c r="O161" s="60"/>
      <c r="P161" s="60"/>
      <c r="Q161" s="60"/>
      <c r="R161" s="54"/>
      <c r="S161" s="54"/>
      <c r="T161" s="54"/>
      <c r="U161" s="54"/>
      <c r="V161" s="54"/>
      <c r="W161" s="54"/>
      <c r="X161" s="54"/>
      <c r="Y161" s="54"/>
      <c r="Z161" s="55"/>
      <c r="AA161" s="55"/>
      <c r="AB161" s="55"/>
      <c r="AC161" s="55"/>
      <c r="AD161" s="55"/>
      <c r="AE161" s="55"/>
      <c r="AF161" s="55"/>
      <c r="AG161" s="55" t="s">
        <v>140</v>
      </c>
      <c r="AH161" s="55">
        <v>0</v>
      </c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</row>
    <row r="162" spans="1:60" ht="22.5" outlineLevel="1">
      <c r="A162" s="65">
        <v>50</v>
      </c>
      <c r="B162" s="66" t="s">
        <v>328</v>
      </c>
      <c r="C162" s="67" t="s">
        <v>329</v>
      </c>
      <c r="D162" s="68" t="s">
        <v>190</v>
      </c>
      <c r="E162" s="69">
        <v>1</v>
      </c>
      <c r="F162" s="70"/>
      <c r="G162" s="72">
        <f>ROUND(E162*F162,2)</f>
        <v>0</v>
      </c>
      <c r="H162" s="487">
        <v>0</v>
      </c>
      <c r="I162" s="54">
        <f>ROUND(E162*H162,2)</f>
        <v>0</v>
      </c>
      <c r="J162" s="487">
        <v>68200</v>
      </c>
      <c r="K162" s="54">
        <f>ROUND(E162*J162,2)</f>
        <v>68200</v>
      </c>
      <c r="L162" s="54">
        <v>21</v>
      </c>
      <c r="M162" s="54">
        <f>G162*(1+L162/100)</f>
        <v>0</v>
      </c>
      <c r="N162" s="60">
        <v>0</v>
      </c>
      <c r="O162" s="60">
        <f>ROUND(E162*N162,2)</f>
        <v>0</v>
      </c>
      <c r="P162" s="60">
        <v>0</v>
      </c>
      <c r="Q162" s="60">
        <f>ROUND(E162*P162,2)</f>
        <v>0</v>
      </c>
      <c r="R162" s="54"/>
      <c r="S162" s="54" t="s">
        <v>285</v>
      </c>
      <c r="T162" s="54" t="s">
        <v>286</v>
      </c>
      <c r="U162" s="54">
        <v>0</v>
      </c>
      <c r="V162" s="54">
        <f>ROUND(E162*U162,2)</f>
        <v>0</v>
      </c>
      <c r="W162" s="54"/>
      <c r="X162" s="54" t="s">
        <v>136</v>
      </c>
      <c r="Y162" s="54" t="s">
        <v>137</v>
      </c>
      <c r="Z162" s="55"/>
      <c r="AA162" s="55"/>
      <c r="AB162" s="55"/>
      <c r="AC162" s="55"/>
      <c r="AD162" s="55"/>
      <c r="AE162" s="55"/>
      <c r="AF162" s="55"/>
      <c r="AG162" s="55" t="s">
        <v>138</v>
      </c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</row>
    <row r="163" spans="1:60" outlineLevel="1">
      <c r="A163" s="46">
        <v>51</v>
      </c>
      <c r="B163" s="47" t="s">
        <v>330</v>
      </c>
      <c r="C163" s="48" t="s">
        <v>1121</v>
      </c>
      <c r="D163" s="49" t="s">
        <v>134</v>
      </c>
      <c r="E163" s="50">
        <v>389.553</v>
      </c>
      <c r="F163" s="51"/>
      <c r="G163" s="53">
        <f>ROUND(E163*F163,2)</f>
        <v>0</v>
      </c>
      <c r="H163" s="487">
        <v>677.16</v>
      </c>
      <c r="I163" s="54">
        <f>ROUND(E163*H163,2)</f>
        <v>263789.71000000002</v>
      </c>
      <c r="J163" s="487">
        <v>442.84</v>
      </c>
      <c r="K163" s="54">
        <f>ROUND(E163*J163,2)</f>
        <v>172509.65</v>
      </c>
      <c r="L163" s="54">
        <v>21</v>
      </c>
      <c r="M163" s="54">
        <f>G163*(1+L163/100)</f>
        <v>0</v>
      </c>
      <c r="N163" s="60">
        <v>7.0000000000000001E-3</v>
      </c>
      <c r="O163" s="60">
        <f>ROUND(E163*N163,2)</f>
        <v>2.73</v>
      </c>
      <c r="P163" s="60">
        <v>0</v>
      </c>
      <c r="Q163" s="60">
        <f>ROUND(E163*P163,2)</f>
        <v>0</v>
      </c>
      <c r="R163" s="54"/>
      <c r="S163" s="54" t="s">
        <v>135</v>
      </c>
      <c r="T163" s="54" t="s">
        <v>286</v>
      </c>
      <c r="U163" s="54">
        <v>1.0180400000000001</v>
      </c>
      <c r="V163" s="54">
        <f>ROUND(E163*U163,2)</f>
        <v>396.58</v>
      </c>
      <c r="W163" s="54"/>
      <c r="X163" s="54" t="s">
        <v>293</v>
      </c>
      <c r="Y163" s="54" t="s">
        <v>137</v>
      </c>
      <c r="Z163" s="55"/>
      <c r="AA163" s="55"/>
      <c r="AB163" s="55"/>
      <c r="AC163" s="55"/>
      <c r="AD163" s="55"/>
      <c r="AE163" s="55"/>
      <c r="AF163" s="55"/>
      <c r="AG163" s="55" t="s">
        <v>294</v>
      </c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</row>
    <row r="164" spans="1:60" ht="45" outlineLevel="2">
      <c r="A164" s="56"/>
      <c r="B164" s="57"/>
      <c r="C164" s="74" t="s">
        <v>331</v>
      </c>
      <c r="D164" s="75"/>
      <c r="E164" s="76">
        <v>389.553</v>
      </c>
      <c r="F164" s="54"/>
      <c r="G164" s="54"/>
      <c r="H164" s="54"/>
      <c r="I164" s="54"/>
      <c r="J164" s="54"/>
      <c r="K164" s="54"/>
      <c r="L164" s="54"/>
      <c r="M164" s="54"/>
      <c r="N164" s="60"/>
      <c r="O164" s="60"/>
      <c r="P164" s="60"/>
      <c r="Q164" s="60"/>
      <c r="R164" s="54"/>
      <c r="S164" s="54"/>
      <c r="T164" s="54"/>
      <c r="U164" s="54"/>
      <c r="V164" s="54"/>
      <c r="W164" s="54"/>
      <c r="X164" s="54"/>
      <c r="Y164" s="54"/>
      <c r="Z164" s="55"/>
      <c r="AA164" s="55"/>
      <c r="AB164" s="55"/>
      <c r="AC164" s="55"/>
      <c r="AD164" s="55"/>
      <c r="AE164" s="55"/>
      <c r="AF164" s="55"/>
      <c r="AG164" s="55" t="s">
        <v>140</v>
      </c>
      <c r="AH164" s="55">
        <v>0</v>
      </c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</row>
    <row r="165" spans="1:60" outlineLevel="1">
      <c r="A165" s="65">
        <v>52</v>
      </c>
      <c r="B165" s="66" t="s">
        <v>332</v>
      </c>
      <c r="C165" s="67" t="s">
        <v>333</v>
      </c>
      <c r="D165" s="68" t="s">
        <v>0</v>
      </c>
      <c r="E165" s="70"/>
      <c r="F165" s="70"/>
      <c r="G165" s="72">
        <f>ROUND(E165*F165,2)</f>
        <v>0</v>
      </c>
      <c r="H165" s="487">
        <v>0</v>
      </c>
      <c r="I165" s="54">
        <f>ROUND(E165*H165,2)</f>
        <v>0</v>
      </c>
      <c r="J165" s="487">
        <v>2.35</v>
      </c>
      <c r="K165" s="54">
        <f>ROUND(E165*J165,2)</f>
        <v>0</v>
      </c>
      <c r="L165" s="54">
        <v>21</v>
      </c>
      <c r="M165" s="54">
        <f>G165*(1+L165/100)</f>
        <v>0</v>
      </c>
      <c r="N165" s="60">
        <v>0</v>
      </c>
      <c r="O165" s="60">
        <f>ROUND(E165*N165,2)</f>
        <v>0</v>
      </c>
      <c r="P165" s="60">
        <v>0</v>
      </c>
      <c r="Q165" s="60">
        <f>ROUND(E165*P165,2)</f>
        <v>0</v>
      </c>
      <c r="R165" s="54"/>
      <c r="S165" s="54" t="s">
        <v>135</v>
      </c>
      <c r="T165" s="54" t="s">
        <v>135</v>
      </c>
      <c r="U165" s="54">
        <v>0</v>
      </c>
      <c r="V165" s="54">
        <f>ROUND(E165*U165,2)</f>
        <v>0</v>
      </c>
      <c r="W165" s="54"/>
      <c r="X165" s="54" t="s">
        <v>255</v>
      </c>
      <c r="Y165" s="54" t="s">
        <v>137</v>
      </c>
      <c r="Z165" s="55"/>
      <c r="AA165" s="55"/>
      <c r="AB165" s="55"/>
      <c r="AC165" s="55"/>
      <c r="AD165" s="55"/>
      <c r="AE165" s="55"/>
      <c r="AF165" s="55"/>
      <c r="AG165" s="55" t="s">
        <v>256</v>
      </c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</row>
    <row r="166" spans="1:60">
      <c r="A166" s="38" t="s">
        <v>130</v>
      </c>
      <c r="B166" s="39" t="s">
        <v>86</v>
      </c>
      <c r="C166" s="40" t="s">
        <v>87</v>
      </c>
      <c r="D166" s="41"/>
      <c r="E166" s="42"/>
      <c r="F166" s="43"/>
      <c r="G166" s="44">
        <f>SUMIF(AG167:AG175,"&lt;&gt;NOR",G167:G175)</f>
        <v>0</v>
      </c>
      <c r="H166" s="45"/>
      <c r="I166" s="45">
        <f>SUM(I167:I175)</f>
        <v>35238.06</v>
      </c>
      <c r="J166" s="45"/>
      <c r="K166" s="45">
        <f>SUM(K167:K175)</f>
        <v>18295.48</v>
      </c>
      <c r="L166" s="45"/>
      <c r="M166" s="45">
        <f>SUM(M167:M175)</f>
        <v>0</v>
      </c>
      <c r="N166" s="486"/>
      <c r="O166" s="486">
        <f>SUM(O167:O175)</f>
        <v>0.76</v>
      </c>
      <c r="P166" s="486"/>
      <c r="Q166" s="486">
        <f>SUM(Q167:Q175)</f>
        <v>0</v>
      </c>
      <c r="R166" s="45"/>
      <c r="S166" s="45"/>
      <c r="T166" s="45"/>
      <c r="U166" s="45"/>
      <c r="V166" s="45">
        <f>SUM(V167:V175)</f>
        <v>31.86</v>
      </c>
      <c r="W166" s="45"/>
      <c r="X166" s="45"/>
      <c r="Y166" s="45"/>
      <c r="AG166" s="15" t="s">
        <v>131</v>
      </c>
    </row>
    <row r="167" spans="1:60" outlineLevel="1">
      <c r="A167" s="46">
        <v>53</v>
      </c>
      <c r="B167" s="47" t="s">
        <v>334</v>
      </c>
      <c r="C167" s="48" t="s">
        <v>1122</v>
      </c>
      <c r="D167" s="49" t="s">
        <v>134</v>
      </c>
      <c r="E167" s="50">
        <v>24.44</v>
      </c>
      <c r="F167" s="51"/>
      <c r="G167" s="53">
        <f>ROUND(E167*F167,2)</f>
        <v>0</v>
      </c>
      <c r="H167" s="487">
        <v>25.7</v>
      </c>
      <c r="I167" s="54">
        <f>ROUND(E167*H167,2)</f>
        <v>628.11</v>
      </c>
      <c r="J167" s="487">
        <v>28.7</v>
      </c>
      <c r="K167" s="54">
        <f>ROUND(E167*J167,2)</f>
        <v>701.43</v>
      </c>
      <c r="L167" s="54">
        <v>21</v>
      </c>
      <c r="M167" s="54">
        <f>G167*(1+L167/100)</f>
        <v>0</v>
      </c>
      <c r="N167" s="60">
        <v>2.1000000000000001E-4</v>
      </c>
      <c r="O167" s="60">
        <f>ROUND(E167*N167,2)</f>
        <v>0.01</v>
      </c>
      <c r="P167" s="60">
        <v>0</v>
      </c>
      <c r="Q167" s="60">
        <f>ROUND(E167*P167,2)</f>
        <v>0</v>
      </c>
      <c r="R167" s="54"/>
      <c r="S167" s="54" t="s">
        <v>135</v>
      </c>
      <c r="T167" s="54" t="s">
        <v>135</v>
      </c>
      <c r="U167" s="54">
        <v>0.05</v>
      </c>
      <c r="V167" s="54">
        <f>ROUND(E167*U167,2)</f>
        <v>1.22</v>
      </c>
      <c r="W167" s="54"/>
      <c r="X167" s="54" t="s">
        <v>136</v>
      </c>
      <c r="Y167" s="54" t="s">
        <v>137</v>
      </c>
      <c r="Z167" s="55"/>
      <c r="AA167" s="55"/>
      <c r="AB167" s="55"/>
      <c r="AC167" s="55"/>
      <c r="AD167" s="55"/>
      <c r="AE167" s="55"/>
      <c r="AF167" s="55"/>
      <c r="AG167" s="55" t="s">
        <v>138</v>
      </c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</row>
    <row r="168" spans="1:60" ht="22.5" outlineLevel="2">
      <c r="A168" s="56"/>
      <c r="B168" s="57"/>
      <c r="C168" s="74" t="s">
        <v>335</v>
      </c>
      <c r="D168" s="75"/>
      <c r="E168" s="76">
        <v>24.44</v>
      </c>
      <c r="F168" s="54"/>
      <c r="G168" s="54"/>
      <c r="H168" s="54"/>
      <c r="I168" s="54"/>
      <c r="J168" s="54"/>
      <c r="K168" s="54"/>
      <c r="L168" s="54"/>
      <c r="M168" s="54"/>
      <c r="N168" s="60"/>
      <c r="O168" s="60"/>
      <c r="P168" s="60"/>
      <c r="Q168" s="60"/>
      <c r="R168" s="54"/>
      <c r="S168" s="54"/>
      <c r="T168" s="54"/>
      <c r="U168" s="54"/>
      <c r="V168" s="54"/>
      <c r="W168" s="54"/>
      <c r="X168" s="54"/>
      <c r="Y168" s="54"/>
      <c r="Z168" s="55"/>
      <c r="AA168" s="55"/>
      <c r="AB168" s="55"/>
      <c r="AC168" s="55"/>
      <c r="AD168" s="55"/>
      <c r="AE168" s="55"/>
      <c r="AF168" s="55"/>
      <c r="AG168" s="55" t="s">
        <v>140</v>
      </c>
      <c r="AH168" s="55">
        <v>0</v>
      </c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</row>
    <row r="169" spans="1:60" outlineLevel="1">
      <c r="A169" s="46">
        <v>54</v>
      </c>
      <c r="B169" s="47" t="s">
        <v>336</v>
      </c>
      <c r="C169" s="48" t="s">
        <v>1123</v>
      </c>
      <c r="D169" s="49" t="s">
        <v>134</v>
      </c>
      <c r="E169" s="50">
        <v>24.44</v>
      </c>
      <c r="F169" s="51"/>
      <c r="G169" s="53">
        <f>ROUND(E169*F169,2)</f>
        <v>0</v>
      </c>
      <c r="H169" s="487">
        <v>453.04</v>
      </c>
      <c r="I169" s="54">
        <f>ROUND(E169*H169,2)</f>
        <v>11072.3</v>
      </c>
      <c r="J169" s="487">
        <v>596.96</v>
      </c>
      <c r="K169" s="54">
        <f>ROUND(E169*J169,2)</f>
        <v>14589.7</v>
      </c>
      <c r="L169" s="54">
        <v>21</v>
      </c>
      <c r="M169" s="54">
        <f>G169*(1+L169/100)</f>
        <v>0</v>
      </c>
      <c r="N169" s="60">
        <v>9.2499999999999995E-3</v>
      </c>
      <c r="O169" s="60">
        <f>ROUND(E169*N169,2)</f>
        <v>0.23</v>
      </c>
      <c r="P169" s="60">
        <v>0</v>
      </c>
      <c r="Q169" s="60">
        <f>ROUND(E169*P169,2)</f>
        <v>0</v>
      </c>
      <c r="R169" s="54"/>
      <c r="S169" s="54" t="s">
        <v>135</v>
      </c>
      <c r="T169" s="54" t="s">
        <v>135</v>
      </c>
      <c r="U169" s="54">
        <v>1.04</v>
      </c>
      <c r="V169" s="54">
        <f>ROUND(E169*U169,2)</f>
        <v>25.42</v>
      </c>
      <c r="W169" s="54"/>
      <c r="X169" s="54" t="s">
        <v>136</v>
      </c>
      <c r="Y169" s="54" t="s">
        <v>137</v>
      </c>
      <c r="Z169" s="55"/>
      <c r="AA169" s="55"/>
      <c r="AB169" s="55"/>
      <c r="AC169" s="55"/>
      <c r="AD169" s="55"/>
      <c r="AE169" s="55"/>
      <c r="AF169" s="55"/>
      <c r="AG169" s="55" t="s">
        <v>138</v>
      </c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</row>
    <row r="170" spans="1:60" outlineLevel="2">
      <c r="A170" s="56"/>
      <c r="B170" s="57"/>
      <c r="C170" s="74" t="s">
        <v>337</v>
      </c>
      <c r="D170" s="75"/>
      <c r="E170" s="76">
        <v>24.44</v>
      </c>
      <c r="F170" s="54"/>
      <c r="G170" s="54"/>
      <c r="H170" s="54"/>
      <c r="I170" s="54"/>
      <c r="J170" s="54"/>
      <c r="K170" s="54"/>
      <c r="L170" s="54"/>
      <c r="M170" s="54"/>
      <c r="N170" s="60"/>
      <c r="O170" s="60"/>
      <c r="P170" s="60"/>
      <c r="Q170" s="60"/>
      <c r="R170" s="54"/>
      <c r="S170" s="54"/>
      <c r="T170" s="54"/>
      <c r="U170" s="54"/>
      <c r="V170" s="54"/>
      <c r="W170" s="54"/>
      <c r="X170" s="54"/>
      <c r="Y170" s="54"/>
      <c r="Z170" s="55"/>
      <c r="AA170" s="55"/>
      <c r="AB170" s="55"/>
      <c r="AC170" s="55"/>
      <c r="AD170" s="55"/>
      <c r="AE170" s="55"/>
      <c r="AF170" s="55"/>
      <c r="AG170" s="55" t="s">
        <v>140</v>
      </c>
      <c r="AH170" s="55">
        <v>5</v>
      </c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</row>
    <row r="171" spans="1:60" outlineLevel="1">
      <c r="A171" s="46">
        <v>55</v>
      </c>
      <c r="B171" s="47" t="s">
        <v>338</v>
      </c>
      <c r="C171" s="48" t="s">
        <v>339</v>
      </c>
      <c r="D171" s="49" t="s">
        <v>161</v>
      </c>
      <c r="E171" s="50">
        <v>61.055999999999997</v>
      </c>
      <c r="F171" s="51"/>
      <c r="G171" s="53">
        <f>ROUND(E171*F171,2)</f>
        <v>0</v>
      </c>
      <c r="H171" s="487">
        <v>39.42</v>
      </c>
      <c r="I171" s="54">
        <f>ROUND(E171*H171,2)</f>
        <v>2406.83</v>
      </c>
      <c r="J171" s="487">
        <v>40.18</v>
      </c>
      <c r="K171" s="54">
        <f>ROUND(E171*J171,2)</f>
        <v>2453.23</v>
      </c>
      <c r="L171" s="54">
        <v>21</v>
      </c>
      <c r="M171" s="54">
        <f>G171*(1+L171/100)</f>
        <v>0</v>
      </c>
      <c r="N171" s="60">
        <v>4.0000000000000003E-5</v>
      </c>
      <c r="O171" s="60">
        <f>ROUND(E171*N171,2)</f>
        <v>0</v>
      </c>
      <c r="P171" s="60">
        <v>0</v>
      </c>
      <c r="Q171" s="60">
        <f>ROUND(E171*P171,2)</f>
        <v>0</v>
      </c>
      <c r="R171" s="54"/>
      <c r="S171" s="54" t="s">
        <v>135</v>
      </c>
      <c r="T171" s="54" t="s">
        <v>135</v>
      </c>
      <c r="U171" s="54">
        <v>7.0000000000000007E-2</v>
      </c>
      <c r="V171" s="54">
        <f>ROUND(E171*U171,2)</f>
        <v>4.2699999999999996</v>
      </c>
      <c r="W171" s="54"/>
      <c r="X171" s="54" t="s">
        <v>136</v>
      </c>
      <c r="Y171" s="54" t="s">
        <v>137</v>
      </c>
      <c r="Z171" s="55"/>
      <c r="AA171" s="55"/>
      <c r="AB171" s="55"/>
      <c r="AC171" s="55"/>
      <c r="AD171" s="55"/>
      <c r="AE171" s="55"/>
      <c r="AF171" s="55"/>
      <c r="AG171" s="55" t="s">
        <v>138</v>
      </c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</row>
    <row r="172" spans="1:60" outlineLevel="2">
      <c r="A172" s="56"/>
      <c r="B172" s="57"/>
      <c r="C172" s="74" t="s">
        <v>340</v>
      </c>
      <c r="D172" s="75"/>
      <c r="E172" s="76">
        <v>61.055999999999997</v>
      </c>
      <c r="F172" s="54"/>
      <c r="G172" s="54"/>
      <c r="H172" s="54"/>
      <c r="I172" s="54"/>
      <c r="J172" s="54"/>
      <c r="K172" s="54"/>
      <c r="L172" s="54"/>
      <c r="M172" s="54"/>
      <c r="N172" s="60"/>
      <c r="O172" s="60"/>
      <c r="P172" s="60"/>
      <c r="Q172" s="60"/>
      <c r="R172" s="54"/>
      <c r="S172" s="54"/>
      <c r="T172" s="54"/>
      <c r="U172" s="54"/>
      <c r="V172" s="54"/>
      <c r="W172" s="54"/>
      <c r="X172" s="54"/>
      <c r="Y172" s="54"/>
      <c r="Z172" s="55"/>
      <c r="AA172" s="55"/>
      <c r="AB172" s="55"/>
      <c r="AC172" s="55"/>
      <c r="AD172" s="55"/>
      <c r="AE172" s="55"/>
      <c r="AF172" s="55"/>
      <c r="AG172" s="55" t="s">
        <v>140</v>
      </c>
      <c r="AH172" s="55">
        <v>5</v>
      </c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</row>
    <row r="173" spans="1:60" outlineLevel="1">
      <c r="A173" s="46">
        <v>56</v>
      </c>
      <c r="B173" s="47" t="s">
        <v>341</v>
      </c>
      <c r="C173" s="48" t="s">
        <v>342</v>
      </c>
      <c r="D173" s="49" t="s">
        <v>134</v>
      </c>
      <c r="E173" s="50">
        <v>26.884</v>
      </c>
      <c r="F173" s="51"/>
      <c r="G173" s="53">
        <f>ROUND(E173*F173,2)</f>
        <v>0</v>
      </c>
      <c r="H173" s="487">
        <v>786</v>
      </c>
      <c r="I173" s="54">
        <f>ROUND(E173*H173,2)</f>
        <v>21130.82</v>
      </c>
      <c r="J173" s="487">
        <v>0</v>
      </c>
      <c r="K173" s="54">
        <f>ROUND(E173*J173,2)</f>
        <v>0</v>
      </c>
      <c r="L173" s="54">
        <v>21</v>
      </c>
      <c r="M173" s="54">
        <f>G173*(1+L173/100)</f>
        <v>0</v>
      </c>
      <c r="N173" s="60">
        <v>1.9199999999999998E-2</v>
      </c>
      <c r="O173" s="60">
        <f>ROUND(E173*N173,2)</f>
        <v>0.52</v>
      </c>
      <c r="P173" s="60">
        <v>0</v>
      </c>
      <c r="Q173" s="60">
        <f>ROUND(E173*P173,2)</f>
        <v>0</v>
      </c>
      <c r="R173" s="54"/>
      <c r="S173" s="54" t="s">
        <v>285</v>
      </c>
      <c r="T173" s="54" t="s">
        <v>135</v>
      </c>
      <c r="U173" s="54">
        <v>0</v>
      </c>
      <c r="V173" s="54">
        <f>ROUND(E173*U173,2)</f>
        <v>0</v>
      </c>
      <c r="W173" s="54"/>
      <c r="X173" s="54" t="s">
        <v>307</v>
      </c>
      <c r="Y173" s="54" t="s">
        <v>137</v>
      </c>
      <c r="Z173" s="55"/>
      <c r="AA173" s="55"/>
      <c r="AB173" s="55"/>
      <c r="AC173" s="55"/>
      <c r="AD173" s="55"/>
      <c r="AE173" s="55"/>
      <c r="AF173" s="55"/>
      <c r="AG173" s="55" t="s">
        <v>308</v>
      </c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</row>
    <row r="174" spans="1:60" outlineLevel="2">
      <c r="A174" s="56"/>
      <c r="B174" s="57"/>
      <c r="C174" s="74" t="s">
        <v>343</v>
      </c>
      <c r="D174" s="75"/>
      <c r="E174" s="76">
        <v>26.884</v>
      </c>
      <c r="F174" s="54"/>
      <c r="G174" s="54"/>
      <c r="H174" s="54"/>
      <c r="I174" s="54"/>
      <c r="J174" s="54"/>
      <c r="K174" s="54"/>
      <c r="L174" s="54"/>
      <c r="M174" s="54"/>
      <c r="N174" s="60"/>
      <c r="O174" s="60"/>
      <c r="P174" s="60"/>
      <c r="Q174" s="60"/>
      <c r="R174" s="54"/>
      <c r="S174" s="54"/>
      <c r="T174" s="54"/>
      <c r="U174" s="54"/>
      <c r="V174" s="54"/>
      <c r="W174" s="54"/>
      <c r="X174" s="54"/>
      <c r="Y174" s="54"/>
      <c r="Z174" s="55"/>
      <c r="AA174" s="55"/>
      <c r="AB174" s="55"/>
      <c r="AC174" s="55"/>
      <c r="AD174" s="55"/>
      <c r="AE174" s="55"/>
      <c r="AF174" s="55"/>
      <c r="AG174" s="55" t="s">
        <v>140</v>
      </c>
      <c r="AH174" s="55">
        <v>5</v>
      </c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</row>
    <row r="175" spans="1:60" outlineLevel="1">
      <c r="A175" s="65">
        <v>57</v>
      </c>
      <c r="B175" s="66" t="s">
        <v>344</v>
      </c>
      <c r="C175" s="67" t="s">
        <v>345</v>
      </c>
      <c r="D175" s="68" t="s">
        <v>254</v>
      </c>
      <c r="E175" s="69">
        <v>0.74982000000000004</v>
      </c>
      <c r="F175" s="70"/>
      <c r="G175" s="72">
        <f>ROUND(E175*F175,2)</f>
        <v>0</v>
      </c>
      <c r="H175" s="487">
        <v>0</v>
      </c>
      <c r="I175" s="54">
        <f>ROUND(E175*H175,2)</f>
        <v>0</v>
      </c>
      <c r="J175" s="487">
        <v>735</v>
      </c>
      <c r="K175" s="54">
        <f>ROUND(E175*J175,2)</f>
        <v>551.12</v>
      </c>
      <c r="L175" s="54">
        <v>21</v>
      </c>
      <c r="M175" s="54">
        <f>G175*(1+L175/100)</f>
        <v>0</v>
      </c>
      <c r="N175" s="60">
        <v>0</v>
      </c>
      <c r="O175" s="60">
        <f>ROUND(E175*N175,2)</f>
        <v>0</v>
      </c>
      <c r="P175" s="60">
        <v>0</v>
      </c>
      <c r="Q175" s="60">
        <f>ROUND(E175*P175,2)</f>
        <v>0</v>
      </c>
      <c r="R175" s="54"/>
      <c r="S175" s="54" t="s">
        <v>135</v>
      </c>
      <c r="T175" s="54" t="s">
        <v>135</v>
      </c>
      <c r="U175" s="54">
        <v>1.2649999999999999</v>
      </c>
      <c r="V175" s="54">
        <f>ROUND(E175*U175,2)</f>
        <v>0.95</v>
      </c>
      <c r="W175" s="54"/>
      <c r="X175" s="54" t="s">
        <v>255</v>
      </c>
      <c r="Y175" s="54" t="s">
        <v>137</v>
      </c>
      <c r="Z175" s="55"/>
      <c r="AA175" s="55"/>
      <c r="AB175" s="55"/>
      <c r="AC175" s="55"/>
      <c r="AD175" s="55"/>
      <c r="AE175" s="55"/>
      <c r="AF175" s="55"/>
      <c r="AG175" s="55" t="s">
        <v>256</v>
      </c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</row>
    <row r="176" spans="1:60">
      <c r="A176" s="38" t="s">
        <v>130</v>
      </c>
      <c r="B176" s="39" t="s">
        <v>88</v>
      </c>
      <c r="C176" s="40" t="s">
        <v>89</v>
      </c>
      <c r="D176" s="41"/>
      <c r="E176" s="42"/>
      <c r="F176" s="43"/>
      <c r="G176" s="44">
        <f>SUMIF(AG177:AG204,"&lt;&gt;NOR",G177:G204)</f>
        <v>0</v>
      </c>
      <c r="H176" s="45"/>
      <c r="I176" s="45">
        <f>SUM(I177:I204)</f>
        <v>293085.83</v>
      </c>
      <c r="J176" s="45"/>
      <c r="K176" s="45">
        <f>SUM(K177:K204)</f>
        <v>166481.60000000001</v>
      </c>
      <c r="L176" s="45"/>
      <c r="M176" s="45">
        <f>SUM(M177:M204)</f>
        <v>0</v>
      </c>
      <c r="N176" s="486"/>
      <c r="O176" s="486">
        <f>SUM(O177:O204)</f>
        <v>1.84</v>
      </c>
      <c r="P176" s="486"/>
      <c r="Q176" s="486">
        <f>SUM(Q177:Q204)</f>
        <v>1.37</v>
      </c>
      <c r="R176" s="45"/>
      <c r="S176" s="45"/>
      <c r="T176" s="45"/>
      <c r="U176" s="45"/>
      <c r="V176" s="45">
        <f>SUM(V177:V204)</f>
        <v>314.74</v>
      </c>
      <c r="W176" s="45"/>
      <c r="X176" s="45"/>
      <c r="Y176" s="45"/>
      <c r="AG176" s="15" t="s">
        <v>131</v>
      </c>
    </row>
    <row r="177" spans="1:60" ht="22.5" outlineLevel="1">
      <c r="A177" s="46">
        <v>58</v>
      </c>
      <c r="B177" s="47" t="s">
        <v>346</v>
      </c>
      <c r="C177" s="48" t="s">
        <v>347</v>
      </c>
      <c r="D177" s="49" t="s">
        <v>134</v>
      </c>
      <c r="E177" s="50">
        <v>339.79</v>
      </c>
      <c r="F177" s="51"/>
      <c r="G177" s="53">
        <f>ROUND(E177*F177,2)</f>
        <v>0</v>
      </c>
      <c r="H177" s="487">
        <v>0</v>
      </c>
      <c r="I177" s="54">
        <f>ROUND(E177*H177,2)</f>
        <v>0</v>
      </c>
      <c r="J177" s="487">
        <v>8.1</v>
      </c>
      <c r="K177" s="54">
        <f>ROUND(E177*J177,2)</f>
        <v>2752.3</v>
      </c>
      <c r="L177" s="54">
        <v>21</v>
      </c>
      <c r="M177" s="54">
        <f>G177*(1+L177/100)</f>
        <v>0</v>
      </c>
      <c r="N177" s="60">
        <v>0</v>
      </c>
      <c r="O177" s="60">
        <f>ROUND(E177*N177,2)</f>
        <v>0</v>
      </c>
      <c r="P177" s="60">
        <v>0</v>
      </c>
      <c r="Q177" s="60">
        <f>ROUND(E177*P177,2)</f>
        <v>0</v>
      </c>
      <c r="R177" s="54"/>
      <c r="S177" s="54" t="s">
        <v>135</v>
      </c>
      <c r="T177" s="54" t="s">
        <v>135</v>
      </c>
      <c r="U177" s="54">
        <v>1.6E-2</v>
      </c>
      <c r="V177" s="54">
        <f>ROUND(E177*U177,2)</f>
        <v>5.44</v>
      </c>
      <c r="W177" s="54"/>
      <c r="X177" s="54" t="s">
        <v>136</v>
      </c>
      <c r="Y177" s="54" t="s">
        <v>137</v>
      </c>
      <c r="Z177" s="55"/>
      <c r="AA177" s="55"/>
      <c r="AB177" s="55"/>
      <c r="AC177" s="55"/>
      <c r="AD177" s="55"/>
      <c r="AE177" s="55"/>
      <c r="AF177" s="55"/>
      <c r="AG177" s="55" t="s">
        <v>138</v>
      </c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</row>
    <row r="178" spans="1:60" ht="33.75" outlineLevel="2">
      <c r="A178" s="56"/>
      <c r="B178" s="57"/>
      <c r="C178" s="74" t="s">
        <v>348</v>
      </c>
      <c r="D178" s="75"/>
      <c r="E178" s="76">
        <v>339.79</v>
      </c>
      <c r="F178" s="54"/>
      <c r="G178" s="54"/>
      <c r="H178" s="54"/>
      <c r="I178" s="54"/>
      <c r="J178" s="54"/>
      <c r="K178" s="54"/>
      <c r="L178" s="54"/>
      <c r="M178" s="54"/>
      <c r="N178" s="60"/>
      <c r="O178" s="60"/>
      <c r="P178" s="60"/>
      <c r="Q178" s="60"/>
      <c r="R178" s="54"/>
      <c r="S178" s="54"/>
      <c r="T178" s="54"/>
      <c r="U178" s="54"/>
      <c r="V178" s="54"/>
      <c r="W178" s="54"/>
      <c r="X178" s="54"/>
      <c r="Y178" s="54"/>
      <c r="Z178" s="55"/>
      <c r="AA178" s="55"/>
      <c r="AB178" s="55"/>
      <c r="AC178" s="55"/>
      <c r="AD178" s="55"/>
      <c r="AE178" s="55"/>
      <c r="AF178" s="55"/>
      <c r="AG178" s="55" t="s">
        <v>140</v>
      </c>
      <c r="AH178" s="55">
        <v>0</v>
      </c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</row>
    <row r="179" spans="1:60" outlineLevel="1">
      <c r="A179" s="46">
        <v>59</v>
      </c>
      <c r="B179" s="47" t="s">
        <v>349</v>
      </c>
      <c r="C179" s="48" t="s">
        <v>350</v>
      </c>
      <c r="D179" s="49" t="s">
        <v>161</v>
      </c>
      <c r="E179" s="50">
        <v>168.66</v>
      </c>
      <c r="F179" s="51"/>
      <c r="G179" s="53">
        <f>ROUND(E179*F179,2)</f>
        <v>0</v>
      </c>
      <c r="H179" s="487">
        <v>0</v>
      </c>
      <c r="I179" s="54">
        <f>ROUND(E179*H179,2)</f>
        <v>0</v>
      </c>
      <c r="J179" s="487">
        <v>15.9</v>
      </c>
      <c r="K179" s="54">
        <f>ROUND(E179*J179,2)</f>
        <v>2681.69</v>
      </c>
      <c r="L179" s="54">
        <v>21</v>
      </c>
      <c r="M179" s="54">
        <f>G179*(1+L179/100)</f>
        <v>0</v>
      </c>
      <c r="N179" s="60">
        <v>0</v>
      </c>
      <c r="O179" s="60">
        <f>ROUND(E179*N179,2)</f>
        <v>0</v>
      </c>
      <c r="P179" s="60">
        <v>8.0000000000000007E-5</v>
      </c>
      <c r="Q179" s="60">
        <f>ROUND(E179*P179,2)</f>
        <v>0.01</v>
      </c>
      <c r="R179" s="54"/>
      <c r="S179" s="54" t="s">
        <v>135</v>
      </c>
      <c r="T179" s="54" t="s">
        <v>135</v>
      </c>
      <c r="U179" s="54">
        <v>3.5000000000000003E-2</v>
      </c>
      <c r="V179" s="54">
        <f>ROUND(E179*U179,2)</f>
        <v>5.9</v>
      </c>
      <c r="W179" s="54"/>
      <c r="X179" s="54" t="s">
        <v>136</v>
      </c>
      <c r="Y179" s="54" t="s">
        <v>137</v>
      </c>
      <c r="Z179" s="55"/>
      <c r="AA179" s="55"/>
      <c r="AB179" s="55"/>
      <c r="AC179" s="55"/>
      <c r="AD179" s="55"/>
      <c r="AE179" s="55"/>
      <c r="AF179" s="55"/>
      <c r="AG179" s="55" t="s">
        <v>138</v>
      </c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</row>
    <row r="180" spans="1:60" ht="33.75" outlineLevel="2">
      <c r="A180" s="56"/>
      <c r="B180" s="57"/>
      <c r="C180" s="74" t="s">
        <v>351</v>
      </c>
      <c r="D180" s="75"/>
      <c r="E180" s="76">
        <v>145.13999999999999</v>
      </c>
      <c r="F180" s="54"/>
      <c r="G180" s="54"/>
      <c r="H180" s="54"/>
      <c r="I180" s="54"/>
      <c r="J180" s="54"/>
      <c r="K180" s="54"/>
      <c r="L180" s="54"/>
      <c r="M180" s="54"/>
      <c r="N180" s="60"/>
      <c r="O180" s="60"/>
      <c r="P180" s="60"/>
      <c r="Q180" s="60"/>
      <c r="R180" s="54"/>
      <c r="S180" s="54"/>
      <c r="T180" s="54"/>
      <c r="U180" s="54"/>
      <c r="V180" s="54"/>
      <c r="W180" s="54"/>
      <c r="X180" s="54"/>
      <c r="Y180" s="54"/>
      <c r="Z180" s="55"/>
      <c r="AA180" s="55"/>
      <c r="AB180" s="55"/>
      <c r="AC180" s="55"/>
      <c r="AD180" s="55"/>
      <c r="AE180" s="55"/>
      <c r="AF180" s="55"/>
      <c r="AG180" s="55" t="s">
        <v>140</v>
      </c>
      <c r="AH180" s="55">
        <v>0</v>
      </c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</row>
    <row r="181" spans="1:60" outlineLevel="3">
      <c r="A181" s="56"/>
      <c r="B181" s="57"/>
      <c r="C181" s="74" t="s">
        <v>352</v>
      </c>
      <c r="D181" s="75"/>
      <c r="E181" s="76">
        <v>23.52</v>
      </c>
      <c r="F181" s="54"/>
      <c r="G181" s="54"/>
      <c r="H181" s="54"/>
      <c r="I181" s="54"/>
      <c r="J181" s="54"/>
      <c r="K181" s="54"/>
      <c r="L181" s="54"/>
      <c r="M181" s="54"/>
      <c r="N181" s="60"/>
      <c r="O181" s="60"/>
      <c r="P181" s="60"/>
      <c r="Q181" s="60"/>
      <c r="R181" s="54"/>
      <c r="S181" s="54"/>
      <c r="T181" s="54"/>
      <c r="U181" s="54"/>
      <c r="V181" s="54"/>
      <c r="W181" s="54"/>
      <c r="X181" s="54"/>
      <c r="Y181" s="54"/>
      <c r="Z181" s="55"/>
      <c r="AA181" s="55"/>
      <c r="AB181" s="55"/>
      <c r="AC181" s="55"/>
      <c r="AD181" s="55"/>
      <c r="AE181" s="55"/>
      <c r="AF181" s="55"/>
      <c r="AG181" s="55" t="s">
        <v>140</v>
      </c>
      <c r="AH181" s="55">
        <v>0</v>
      </c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</row>
    <row r="182" spans="1:60" outlineLevel="1">
      <c r="A182" s="46">
        <v>60</v>
      </c>
      <c r="B182" s="47" t="s">
        <v>353</v>
      </c>
      <c r="C182" s="48" t="s">
        <v>354</v>
      </c>
      <c r="D182" s="49" t="s">
        <v>161</v>
      </c>
      <c r="E182" s="50">
        <v>305.58800000000002</v>
      </c>
      <c r="F182" s="51"/>
      <c r="G182" s="53">
        <f>ROUND(E182*F182,2)</f>
        <v>0</v>
      </c>
      <c r="H182" s="487">
        <v>51.34</v>
      </c>
      <c r="I182" s="54">
        <f>ROUND(E182*H182,2)</f>
        <v>15688.89</v>
      </c>
      <c r="J182" s="487">
        <v>98.66</v>
      </c>
      <c r="K182" s="54">
        <f>ROUND(E182*J182,2)</f>
        <v>30149.31</v>
      </c>
      <c r="L182" s="54">
        <v>21</v>
      </c>
      <c r="M182" s="54">
        <f>G182*(1+L182/100)</f>
        <v>0</v>
      </c>
      <c r="N182" s="60">
        <v>2.4000000000000001E-4</v>
      </c>
      <c r="O182" s="60">
        <f>ROUND(E182*N182,2)</f>
        <v>7.0000000000000007E-2</v>
      </c>
      <c r="P182" s="60">
        <v>0</v>
      </c>
      <c r="Q182" s="60">
        <f>ROUND(E182*P182,2)</f>
        <v>0</v>
      </c>
      <c r="R182" s="54"/>
      <c r="S182" s="54" t="s">
        <v>135</v>
      </c>
      <c r="T182" s="54" t="s">
        <v>135</v>
      </c>
      <c r="U182" s="54">
        <v>0.18</v>
      </c>
      <c r="V182" s="54">
        <f>ROUND(E182*U182,2)</f>
        <v>55.01</v>
      </c>
      <c r="W182" s="54"/>
      <c r="X182" s="54" t="s">
        <v>136</v>
      </c>
      <c r="Y182" s="54" t="s">
        <v>137</v>
      </c>
      <c r="Z182" s="55"/>
      <c r="AA182" s="55"/>
      <c r="AB182" s="55"/>
      <c r="AC182" s="55"/>
      <c r="AD182" s="55"/>
      <c r="AE182" s="55"/>
      <c r="AF182" s="55"/>
      <c r="AG182" s="55" t="s">
        <v>138</v>
      </c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</row>
    <row r="183" spans="1:60" outlineLevel="2">
      <c r="A183" s="56"/>
      <c r="B183" s="57"/>
      <c r="C183" s="74" t="s">
        <v>355</v>
      </c>
      <c r="D183" s="75"/>
      <c r="E183" s="76">
        <v>91.537999999999997</v>
      </c>
      <c r="F183" s="54"/>
      <c r="G183" s="54"/>
      <c r="H183" s="54"/>
      <c r="I183" s="54"/>
      <c r="J183" s="54"/>
      <c r="K183" s="54"/>
      <c r="L183" s="54"/>
      <c r="M183" s="54"/>
      <c r="N183" s="60"/>
      <c r="O183" s="60"/>
      <c r="P183" s="60"/>
      <c r="Q183" s="60"/>
      <c r="R183" s="54"/>
      <c r="S183" s="54"/>
      <c r="T183" s="54"/>
      <c r="U183" s="54"/>
      <c r="V183" s="54"/>
      <c r="W183" s="54"/>
      <c r="X183" s="54"/>
      <c r="Y183" s="54"/>
      <c r="Z183" s="55"/>
      <c r="AA183" s="55"/>
      <c r="AB183" s="55"/>
      <c r="AC183" s="55"/>
      <c r="AD183" s="55"/>
      <c r="AE183" s="55"/>
      <c r="AF183" s="55"/>
      <c r="AG183" s="55" t="s">
        <v>140</v>
      </c>
      <c r="AH183" s="55">
        <v>0</v>
      </c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</row>
    <row r="184" spans="1:60" outlineLevel="3">
      <c r="A184" s="56"/>
      <c r="B184" s="57"/>
      <c r="C184" s="74" t="s">
        <v>356</v>
      </c>
      <c r="D184" s="75"/>
      <c r="E184" s="76">
        <v>19.77</v>
      </c>
      <c r="F184" s="54"/>
      <c r="G184" s="54"/>
      <c r="H184" s="54"/>
      <c r="I184" s="54"/>
      <c r="J184" s="54"/>
      <c r="K184" s="54"/>
      <c r="L184" s="54"/>
      <c r="M184" s="54"/>
      <c r="N184" s="60"/>
      <c r="O184" s="60"/>
      <c r="P184" s="60"/>
      <c r="Q184" s="60"/>
      <c r="R184" s="54"/>
      <c r="S184" s="54"/>
      <c r="T184" s="54"/>
      <c r="U184" s="54"/>
      <c r="V184" s="54"/>
      <c r="W184" s="54"/>
      <c r="X184" s="54"/>
      <c r="Y184" s="54"/>
      <c r="Z184" s="55"/>
      <c r="AA184" s="55"/>
      <c r="AB184" s="55"/>
      <c r="AC184" s="55"/>
      <c r="AD184" s="55"/>
      <c r="AE184" s="55"/>
      <c r="AF184" s="55"/>
      <c r="AG184" s="55" t="s">
        <v>140</v>
      </c>
      <c r="AH184" s="55">
        <v>0</v>
      </c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</row>
    <row r="185" spans="1:60" outlineLevel="3">
      <c r="A185" s="56"/>
      <c r="B185" s="57"/>
      <c r="C185" s="74" t="s">
        <v>357</v>
      </c>
      <c r="D185" s="75"/>
      <c r="E185" s="76">
        <v>26.61</v>
      </c>
      <c r="F185" s="54"/>
      <c r="G185" s="54"/>
      <c r="H185" s="54"/>
      <c r="I185" s="54"/>
      <c r="J185" s="54"/>
      <c r="K185" s="54"/>
      <c r="L185" s="54"/>
      <c r="M185" s="54"/>
      <c r="N185" s="60"/>
      <c r="O185" s="60"/>
      <c r="P185" s="60"/>
      <c r="Q185" s="60"/>
      <c r="R185" s="54"/>
      <c r="S185" s="54"/>
      <c r="T185" s="54"/>
      <c r="U185" s="54"/>
      <c r="V185" s="54"/>
      <c r="W185" s="54"/>
      <c r="X185" s="54"/>
      <c r="Y185" s="54"/>
      <c r="Z185" s="55"/>
      <c r="AA185" s="55"/>
      <c r="AB185" s="55"/>
      <c r="AC185" s="55"/>
      <c r="AD185" s="55"/>
      <c r="AE185" s="55"/>
      <c r="AF185" s="55"/>
      <c r="AG185" s="55" t="s">
        <v>140</v>
      </c>
      <c r="AH185" s="55">
        <v>0</v>
      </c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</row>
    <row r="186" spans="1:60" outlineLevel="3">
      <c r="A186" s="56"/>
      <c r="B186" s="57"/>
      <c r="C186" s="74" t="s">
        <v>358</v>
      </c>
      <c r="D186" s="75"/>
      <c r="E186" s="76">
        <v>18.239999999999998</v>
      </c>
      <c r="F186" s="54"/>
      <c r="G186" s="54"/>
      <c r="H186" s="54"/>
      <c r="I186" s="54"/>
      <c r="J186" s="54"/>
      <c r="K186" s="54"/>
      <c r="L186" s="54"/>
      <c r="M186" s="54"/>
      <c r="N186" s="60"/>
      <c r="O186" s="60"/>
      <c r="P186" s="60"/>
      <c r="Q186" s="60"/>
      <c r="R186" s="54"/>
      <c r="S186" s="54"/>
      <c r="T186" s="54"/>
      <c r="U186" s="54"/>
      <c r="V186" s="54"/>
      <c r="W186" s="54"/>
      <c r="X186" s="54"/>
      <c r="Y186" s="54"/>
      <c r="Z186" s="55"/>
      <c r="AA186" s="55"/>
      <c r="AB186" s="55"/>
      <c r="AC186" s="55"/>
      <c r="AD186" s="55"/>
      <c r="AE186" s="55"/>
      <c r="AF186" s="55"/>
      <c r="AG186" s="55" t="s">
        <v>140</v>
      </c>
      <c r="AH186" s="55">
        <v>0</v>
      </c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</row>
    <row r="187" spans="1:60" outlineLevel="3">
      <c r="A187" s="56"/>
      <c r="B187" s="57"/>
      <c r="C187" s="74" t="s">
        <v>359</v>
      </c>
      <c r="D187" s="75"/>
      <c r="E187" s="76">
        <v>16.260000000000002</v>
      </c>
      <c r="F187" s="54"/>
      <c r="G187" s="54"/>
      <c r="H187" s="54"/>
      <c r="I187" s="54"/>
      <c r="J187" s="54"/>
      <c r="K187" s="54"/>
      <c r="L187" s="54"/>
      <c r="M187" s="54"/>
      <c r="N187" s="60"/>
      <c r="O187" s="60"/>
      <c r="P187" s="60"/>
      <c r="Q187" s="60"/>
      <c r="R187" s="54"/>
      <c r="S187" s="54"/>
      <c r="T187" s="54"/>
      <c r="U187" s="54"/>
      <c r="V187" s="54"/>
      <c r="W187" s="54"/>
      <c r="X187" s="54"/>
      <c r="Y187" s="54"/>
      <c r="Z187" s="55"/>
      <c r="AA187" s="55"/>
      <c r="AB187" s="55"/>
      <c r="AC187" s="55"/>
      <c r="AD187" s="55"/>
      <c r="AE187" s="55"/>
      <c r="AF187" s="55"/>
      <c r="AG187" s="55" t="s">
        <v>140</v>
      </c>
      <c r="AH187" s="55">
        <v>0</v>
      </c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</row>
    <row r="188" spans="1:60" outlineLevel="3">
      <c r="A188" s="56"/>
      <c r="B188" s="57"/>
      <c r="C188" s="74" t="s">
        <v>360</v>
      </c>
      <c r="D188" s="75"/>
      <c r="E188" s="76">
        <v>21</v>
      </c>
      <c r="F188" s="54"/>
      <c r="G188" s="54"/>
      <c r="H188" s="54"/>
      <c r="I188" s="54"/>
      <c r="J188" s="54"/>
      <c r="K188" s="54"/>
      <c r="L188" s="54"/>
      <c r="M188" s="54"/>
      <c r="N188" s="60"/>
      <c r="O188" s="60"/>
      <c r="P188" s="60"/>
      <c r="Q188" s="60"/>
      <c r="R188" s="54"/>
      <c r="S188" s="54"/>
      <c r="T188" s="54"/>
      <c r="U188" s="54"/>
      <c r="V188" s="54"/>
      <c r="W188" s="54"/>
      <c r="X188" s="54"/>
      <c r="Y188" s="54"/>
      <c r="Z188" s="55"/>
      <c r="AA188" s="55"/>
      <c r="AB188" s="55"/>
      <c r="AC188" s="55"/>
      <c r="AD188" s="55"/>
      <c r="AE188" s="55"/>
      <c r="AF188" s="55"/>
      <c r="AG188" s="55" t="s">
        <v>140</v>
      </c>
      <c r="AH188" s="55">
        <v>0</v>
      </c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</row>
    <row r="189" spans="1:60" outlineLevel="3">
      <c r="A189" s="56"/>
      <c r="B189" s="57"/>
      <c r="C189" s="74" t="s">
        <v>361</v>
      </c>
      <c r="D189" s="75"/>
      <c r="E189" s="76">
        <v>18.88</v>
      </c>
      <c r="F189" s="54"/>
      <c r="G189" s="54"/>
      <c r="H189" s="54"/>
      <c r="I189" s="54"/>
      <c r="J189" s="54"/>
      <c r="K189" s="54"/>
      <c r="L189" s="54"/>
      <c r="M189" s="54"/>
      <c r="N189" s="60"/>
      <c r="O189" s="60"/>
      <c r="P189" s="60"/>
      <c r="Q189" s="60"/>
      <c r="R189" s="54"/>
      <c r="S189" s="54"/>
      <c r="T189" s="54"/>
      <c r="U189" s="54"/>
      <c r="V189" s="54"/>
      <c r="W189" s="54"/>
      <c r="X189" s="54"/>
      <c r="Y189" s="54"/>
      <c r="Z189" s="55"/>
      <c r="AA189" s="55"/>
      <c r="AB189" s="55"/>
      <c r="AC189" s="55"/>
      <c r="AD189" s="55"/>
      <c r="AE189" s="55"/>
      <c r="AF189" s="55"/>
      <c r="AG189" s="55" t="s">
        <v>140</v>
      </c>
      <c r="AH189" s="55">
        <v>0</v>
      </c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</row>
    <row r="190" spans="1:60" outlineLevel="3">
      <c r="A190" s="56"/>
      <c r="B190" s="57"/>
      <c r="C190" s="74" t="s">
        <v>362</v>
      </c>
      <c r="D190" s="75"/>
      <c r="E190" s="76">
        <v>16.98</v>
      </c>
      <c r="F190" s="54"/>
      <c r="G190" s="54"/>
      <c r="H190" s="54"/>
      <c r="I190" s="54"/>
      <c r="J190" s="54"/>
      <c r="K190" s="54"/>
      <c r="L190" s="54"/>
      <c r="M190" s="54"/>
      <c r="N190" s="60"/>
      <c r="O190" s="60"/>
      <c r="P190" s="60"/>
      <c r="Q190" s="60"/>
      <c r="R190" s="54"/>
      <c r="S190" s="54"/>
      <c r="T190" s="54"/>
      <c r="U190" s="54"/>
      <c r="V190" s="54"/>
      <c r="W190" s="54"/>
      <c r="X190" s="54"/>
      <c r="Y190" s="54"/>
      <c r="Z190" s="55"/>
      <c r="AA190" s="55"/>
      <c r="AB190" s="55"/>
      <c r="AC190" s="55"/>
      <c r="AD190" s="55"/>
      <c r="AE190" s="55"/>
      <c r="AF190" s="55"/>
      <c r="AG190" s="55" t="s">
        <v>140</v>
      </c>
      <c r="AH190" s="55">
        <v>0</v>
      </c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</row>
    <row r="191" spans="1:60" outlineLevel="3">
      <c r="A191" s="56"/>
      <c r="B191" s="57"/>
      <c r="C191" s="74" t="s">
        <v>363</v>
      </c>
      <c r="D191" s="75"/>
      <c r="E191" s="76">
        <v>16.98</v>
      </c>
      <c r="F191" s="54"/>
      <c r="G191" s="54"/>
      <c r="H191" s="54"/>
      <c r="I191" s="54"/>
      <c r="J191" s="54"/>
      <c r="K191" s="54"/>
      <c r="L191" s="54"/>
      <c r="M191" s="54"/>
      <c r="N191" s="60"/>
      <c r="O191" s="60"/>
      <c r="P191" s="60"/>
      <c r="Q191" s="60"/>
      <c r="R191" s="54"/>
      <c r="S191" s="54"/>
      <c r="T191" s="54"/>
      <c r="U191" s="54"/>
      <c r="V191" s="54"/>
      <c r="W191" s="54"/>
      <c r="X191" s="54"/>
      <c r="Y191" s="54"/>
      <c r="Z191" s="55"/>
      <c r="AA191" s="55"/>
      <c r="AB191" s="55"/>
      <c r="AC191" s="55"/>
      <c r="AD191" s="55"/>
      <c r="AE191" s="55"/>
      <c r="AF191" s="55"/>
      <c r="AG191" s="55" t="s">
        <v>140</v>
      </c>
      <c r="AH191" s="55">
        <v>0</v>
      </c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</row>
    <row r="192" spans="1:60" outlineLevel="3">
      <c r="A192" s="56"/>
      <c r="B192" s="57"/>
      <c r="C192" s="74" t="s">
        <v>364</v>
      </c>
      <c r="D192" s="75"/>
      <c r="E192" s="76">
        <v>17.305</v>
      </c>
      <c r="F192" s="54"/>
      <c r="G192" s="54"/>
      <c r="H192" s="54"/>
      <c r="I192" s="54"/>
      <c r="J192" s="54"/>
      <c r="K192" s="54"/>
      <c r="L192" s="54"/>
      <c r="M192" s="54"/>
      <c r="N192" s="60"/>
      <c r="O192" s="60"/>
      <c r="P192" s="60"/>
      <c r="Q192" s="60"/>
      <c r="R192" s="54"/>
      <c r="S192" s="54"/>
      <c r="T192" s="54"/>
      <c r="U192" s="54"/>
      <c r="V192" s="54"/>
      <c r="W192" s="54"/>
      <c r="X192" s="54"/>
      <c r="Y192" s="54"/>
      <c r="Z192" s="55"/>
      <c r="AA192" s="55"/>
      <c r="AB192" s="55"/>
      <c r="AC192" s="55"/>
      <c r="AD192" s="55"/>
      <c r="AE192" s="55"/>
      <c r="AF192" s="55"/>
      <c r="AG192" s="55" t="s">
        <v>140</v>
      </c>
      <c r="AH192" s="55">
        <v>0</v>
      </c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</row>
    <row r="193" spans="1:60" outlineLevel="3">
      <c r="A193" s="56"/>
      <c r="B193" s="57"/>
      <c r="C193" s="74" t="s">
        <v>365</v>
      </c>
      <c r="D193" s="75"/>
      <c r="E193" s="76">
        <v>18.899999999999999</v>
      </c>
      <c r="F193" s="54"/>
      <c r="G193" s="54"/>
      <c r="H193" s="54"/>
      <c r="I193" s="54"/>
      <c r="J193" s="54"/>
      <c r="K193" s="54"/>
      <c r="L193" s="54"/>
      <c r="M193" s="54"/>
      <c r="N193" s="60"/>
      <c r="O193" s="60"/>
      <c r="P193" s="60"/>
      <c r="Q193" s="60"/>
      <c r="R193" s="54"/>
      <c r="S193" s="54"/>
      <c r="T193" s="54"/>
      <c r="U193" s="54"/>
      <c r="V193" s="54"/>
      <c r="W193" s="54"/>
      <c r="X193" s="54"/>
      <c r="Y193" s="54"/>
      <c r="Z193" s="55"/>
      <c r="AA193" s="55"/>
      <c r="AB193" s="55"/>
      <c r="AC193" s="55"/>
      <c r="AD193" s="55"/>
      <c r="AE193" s="55"/>
      <c r="AF193" s="55"/>
      <c r="AG193" s="55" t="s">
        <v>140</v>
      </c>
      <c r="AH193" s="55">
        <v>0</v>
      </c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</row>
    <row r="194" spans="1:60" ht="33.75" outlineLevel="3">
      <c r="A194" s="56"/>
      <c r="B194" s="57"/>
      <c r="C194" s="74" t="s">
        <v>366</v>
      </c>
      <c r="D194" s="75"/>
      <c r="E194" s="76">
        <v>23.125</v>
      </c>
      <c r="F194" s="54"/>
      <c r="G194" s="54"/>
      <c r="H194" s="54"/>
      <c r="I194" s="54"/>
      <c r="J194" s="54"/>
      <c r="K194" s="54"/>
      <c r="L194" s="54"/>
      <c r="M194" s="54"/>
      <c r="N194" s="60"/>
      <c r="O194" s="60"/>
      <c r="P194" s="60"/>
      <c r="Q194" s="60"/>
      <c r="R194" s="54"/>
      <c r="S194" s="54"/>
      <c r="T194" s="54"/>
      <c r="U194" s="54"/>
      <c r="V194" s="54"/>
      <c r="W194" s="54"/>
      <c r="X194" s="54"/>
      <c r="Y194" s="54"/>
      <c r="Z194" s="55"/>
      <c r="AA194" s="55"/>
      <c r="AB194" s="55"/>
      <c r="AC194" s="55"/>
      <c r="AD194" s="55"/>
      <c r="AE194" s="55"/>
      <c r="AF194" s="55"/>
      <c r="AG194" s="55" t="s">
        <v>140</v>
      </c>
      <c r="AH194" s="55">
        <v>0</v>
      </c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</row>
    <row r="195" spans="1:60" outlineLevel="1">
      <c r="A195" s="46">
        <v>61</v>
      </c>
      <c r="B195" s="47" t="s">
        <v>367</v>
      </c>
      <c r="C195" s="48" t="s">
        <v>368</v>
      </c>
      <c r="D195" s="49" t="s">
        <v>134</v>
      </c>
      <c r="E195" s="50">
        <v>387.75</v>
      </c>
      <c r="F195" s="51"/>
      <c r="G195" s="53">
        <f>ROUND(E195*F195,2)</f>
        <v>0</v>
      </c>
      <c r="H195" s="487">
        <v>0</v>
      </c>
      <c r="I195" s="54">
        <f>ROUND(E195*H195,2)</f>
        <v>0</v>
      </c>
      <c r="J195" s="487">
        <v>116</v>
      </c>
      <c r="K195" s="54">
        <f>ROUND(E195*J195,2)</f>
        <v>44979</v>
      </c>
      <c r="L195" s="54">
        <v>21</v>
      </c>
      <c r="M195" s="54">
        <f>G195*(1+L195/100)</f>
        <v>0</v>
      </c>
      <c r="N195" s="60">
        <v>0</v>
      </c>
      <c r="O195" s="60">
        <f>ROUND(E195*N195,2)</f>
        <v>0</v>
      </c>
      <c r="P195" s="60">
        <v>3.5000000000000001E-3</v>
      </c>
      <c r="Q195" s="60">
        <f>ROUND(E195*P195,2)</f>
        <v>1.36</v>
      </c>
      <c r="R195" s="54"/>
      <c r="S195" s="54" t="s">
        <v>135</v>
      </c>
      <c r="T195" s="54" t="s">
        <v>135</v>
      </c>
      <c r="U195" s="54">
        <v>0.255</v>
      </c>
      <c r="V195" s="54">
        <f>ROUND(E195*U195,2)</f>
        <v>98.88</v>
      </c>
      <c r="W195" s="54"/>
      <c r="X195" s="54" t="s">
        <v>136</v>
      </c>
      <c r="Y195" s="54" t="s">
        <v>137</v>
      </c>
      <c r="Z195" s="55"/>
      <c r="AA195" s="55"/>
      <c r="AB195" s="55"/>
      <c r="AC195" s="55"/>
      <c r="AD195" s="55"/>
      <c r="AE195" s="55"/>
      <c r="AF195" s="55"/>
      <c r="AG195" s="55" t="s">
        <v>138</v>
      </c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</row>
    <row r="196" spans="1:60" outlineLevel="2">
      <c r="A196" s="56"/>
      <c r="B196" s="57"/>
      <c r="C196" s="74" t="s">
        <v>369</v>
      </c>
      <c r="D196" s="75"/>
      <c r="E196" s="76">
        <v>362.41</v>
      </c>
      <c r="F196" s="54"/>
      <c r="G196" s="54"/>
      <c r="H196" s="54"/>
      <c r="I196" s="54"/>
      <c r="J196" s="54"/>
      <c r="K196" s="54"/>
      <c r="L196" s="54"/>
      <c r="M196" s="54"/>
      <c r="N196" s="60"/>
      <c r="O196" s="60"/>
      <c r="P196" s="60"/>
      <c r="Q196" s="60"/>
      <c r="R196" s="54"/>
      <c r="S196" s="54"/>
      <c r="T196" s="54"/>
      <c r="U196" s="54"/>
      <c r="V196" s="54"/>
      <c r="W196" s="54"/>
      <c r="X196" s="54"/>
      <c r="Y196" s="54"/>
      <c r="Z196" s="55"/>
      <c r="AA196" s="55"/>
      <c r="AB196" s="55"/>
      <c r="AC196" s="55"/>
      <c r="AD196" s="55"/>
      <c r="AE196" s="55"/>
      <c r="AF196" s="55"/>
      <c r="AG196" s="55" t="s">
        <v>140</v>
      </c>
      <c r="AH196" s="55">
        <v>0</v>
      </c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</row>
    <row r="197" spans="1:60" outlineLevel="3">
      <c r="A197" s="56"/>
      <c r="B197" s="57"/>
      <c r="C197" s="74" t="s">
        <v>370</v>
      </c>
      <c r="D197" s="75"/>
      <c r="E197" s="76">
        <v>25.34</v>
      </c>
      <c r="F197" s="54"/>
      <c r="G197" s="54"/>
      <c r="H197" s="54"/>
      <c r="I197" s="54"/>
      <c r="J197" s="54"/>
      <c r="K197" s="54"/>
      <c r="L197" s="54"/>
      <c r="M197" s="54"/>
      <c r="N197" s="60"/>
      <c r="O197" s="60"/>
      <c r="P197" s="60"/>
      <c r="Q197" s="60"/>
      <c r="R197" s="54"/>
      <c r="S197" s="54"/>
      <c r="T197" s="54"/>
      <c r="U197" s="54"/>
      <c r="V197" s="54"/>
      <c r="W197" s="54"/>
      <c r="X197" s="54"/>
      <c r="Y197" s="54"/>
      <c r="Z197" s="55"/>
      <c r="AA197" s="55"/>
      <c r="AB197" s="55"/>
      <c r="AC197" s="55"/>
      <c r="AD197" s="55"/>
      <c r="AE197" s="55"/>
      <c r="AF197" s="55"/>
      <c r="AG197" s="55" t="s">
        <v>140</v>
      </c>
      <c r="AH197" s="55">
        <v>0</v>
      </c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</row>
    <row r="198" spans="1:60" outlineLevel="1">
      <c r="A198" s="46">
        <v>62</v>
      </c>
      <c r="B198" s="47" t="s">
        <v>371</v>
      </c>
      <c r="C198" s="48" t="s">
        <v>372</v>
      </c>
      <c r="D198" s="49" t="s">
        <v>134</v>
      </c>
      <c r="E198" s="50">
        <v>339.79</v>
      </c>
      <c r="F198" s="51"/>
      <c r="G198" s="53">
        <f>ROUND(E198*F198,2)</f>
        <v>0</v>
      </c>
      <c r="H198" s="487">
        <v>103.14</v>
      </c>
      <c r="I198" s="54">
        <f>ROUND(E198*H198,2)</f>
        <v>35045.94</v>
      </c>
      <c r="J198" s="487">
        <v>252.86</v>
      </c>
      <c r="K198" s="54">
        <f>ROUND(E198*J198,2)</f>
        <v>85919.3</v>
      </c>
      <c r="L198" s="54">
        <v>21</v>
      </c>
      <c r="M198" s="54">
        <f>G198*(1+L198/100)</f>
        <v>0</v>
      </c>
      <c r="N198" s="60">
        <v>2.5999999999999998E-4</v>
      </c>
      <c r="O198" s="60">
        <f>ROUND(E198*N198,2)</f>
        <v>0.09</v>
      </c>
      <c r="P198" s="60">
        <v>0</v>
      </c>
      <c r="Q198" s="60">
        <f>ROUND(E198*P198,2)</f>
        <v>0</v>
      </c>
      <c r="R198" s="54"/>
      <c r="S198" s="54" t="s">
        <v>135</v>
      </c>
      <c r="T198" s="54" t="s">
        <v>135</v>
      </c>
      <c r="U198" s="54">
        <v>0.44</v>
      </c>
      <c r="V198" s="54">
        <f>ROUND(E198*U198,2)</f>
        <v>149.51</v>
      </c>
      <c r="W198" s="54"/>
      <c r="X198" s="54" t="s">
        <v>136</v>
      </c>
      <c r="Y198" s="54" t="s">
        <v>137</v>
      </c>
      <c r="Z198" s="55"/>
      <c r="AA198" s="55"/>
      <c r="AB198" s="55"/>
      <c r="AC198" s="55"/>
      <c r="AD198" s="55"/>
      <c r="AE198" s="55"/>
      <c r="AF198" s="55"/>
      <c r="AG198" s="55" t="s">
        <v>138</v>
      </c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</row>
    <row r="199" spans="1:60" outlineLevel="2">
      <c r="A199" s="56"/>
      <c r="B199" s="57"/>
      <c r="C199" s="74" t="s">
        <v>373</v>
      </c>
      <c r="D199" s="75"/>
      <c r="E199" s="76">
        <v>339.79</v>
      </c>
      <c r="F199" s="54"/>
      <c r="G199" s="54"/>
      <c r="H199" s="54"/>
      <c r="I199" s="54"/>
      <c r="J199" s="54"/>
      <c r="K199" s="54"/>
      <c r="L199" s="54"/>
      <c r="M199" s="54"/>
      <c r="N199" s="60"/>
      <c r="O199" s="60"/>
      <c r="P199" s="60"/>
      <c r="Q199" s="60"/>
      <c r="R199" s="54"/>
      <c r="S199" s="54"/>
      <c r="T199" s="54"/>
      <c r="U199" s="54"/>
      <c r="V199" s="54"/>
      <c r="W199" s="54"/>
      <c r="X199" s="54"/>
      <c r="Y199" s="54"/>
      <c r="Z199" s="55"/>
      <c r="AA199" s="55"/>
      <c r="AB199" s="55"/>
      <c r="AC199" s="55"/>
      <c r="AD199" s="55"/>
      <c r="AE199" s="55"/>
      <c r="AF199" s="55"/>
      <c r="AG199" s="55" t="s">
        <v>140</v>
      </c>
      <c r="AH199" s="55">
        <v>5</v>
      </c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</row>
    <row r="200" spans="1:60" outlineLevel="1">
      <c r="A200" s="46">
        <v>63</v>
      </c>
      <c r="B200" s="47" t="s">
        <v>374</v>
      </c>
      <c r="C200" s="48" t="s">
        <v>375</v>
      </c>
      <c r="D200" s="49" t="s">
        <v>134</v>
      </c>
      <c r="E200" s="50">
        <v>373.76900000000001</v>
      </c>
      <c r="F200" s="51"/>
      <c r="G200" s="53">
        <f>ROUND(E200*F200,2)</f>
        <v>0</v>
      </c>
      <c r="H200" s="487">
        <v>618</v>
      </c>
      <c r="I200" s="54">
        <f>ROUND(E200*H200,2)</f>
        <v>230989.24</v>
      </c>
      <c r="J200" s="487">
        <v>0</v>
      </c>
      <c r="K200" s="54">
        <f>ROUND(E200*J200,2)</f>
        <v>0</v>
      </c>
      <c r="L200" s="54">
        <v>21</v>
      </c>
      <c r="M200" s="54">
        <f>G200*(1+L200/100)</f>
        <v>0</v>
      </c>
      <c r="N200" s="60">
        <v>4.3E-3</v>
      </c>
      <c r="O200" s="60">
        <f>ROUND(E200*N200,2)</f>
        <v>1.61</v>
      </c>
      <c r="P200" s="60">
        <v>0</v>
      </c>
      <c r="Q200" s="60">
        <f>ROUND(E200*P200,2)</f>
        <v>0</v>
      </c>
      <c r="R200" s="54" t="s">
        <v>306</v>
      </c>
      <c r="S200" s="54" t="s">
        <v>135</v>
      </c>
      <c r="T200" s="54" t="s">
        <v>135</v>
      </c>
      <c r="U200" s="54">
        <v>0</v>
      </c>
      <c r="V200" s="54">
        <f>ROUND(E200*U200,2)</f>
        <v>0</v>
      </c>
      <c r="W200" s="54"/>
      <c r="X200" s="54" t="s">
        <v>307</v>
      </c>
      <c r="Y200" s="54" t="s">
        <v>137</v>
      </c>
      <c r="Z200" s="55"/>
      <c r="AA200" s="55"/>
      <c r="AB200" s="55"/>
      <c r="AC200" s="55"/>
      <c r="AD200" s="55"/>
      <c r="AE200" s="55"/>
      <c r="AF200" s="55"/>
      <c r="AG200" s="55" t="s">
        <v>308</v>
      </c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</row>
    <row r="201" spans="1:60" outlineLevel="2">
      <c r="A201" s="56"/>
      <c r="B201" s="57"/>
      <c r="C201" s="74" t="s">
        <v>376</v>
      </c>
      <c r="D201" s="75"/>
      <c r="E201" s="76">
        <v>373.76900000000001</v>
      </c>
      <c r="F201" s="54"/>
      <c r="G201" s="54"/>
      <c r="H201" s="54"/>
      <c r="I201" s="54"/>
      <c r="J201" s="54"/>
      <c r="K201" s="54"/>
      <c r="L201" s="54"/>
      <c r="M201" s="54"/>
      <c r="N201" s="60"/>
      <c r="O201" s="60"/>
      <c r="P201" s="60"/>
      <c r="Q201" s="60"/>
      <c r="R201" s="54"/>
      <c r="S201" s="54"/>
      <c r="T201" s="54"/>
      <c r="U201" s="54"/>
      <c r="V201" s="54"/>
      <c r="W201" s="54"/>
      <c r="X201" s="54"/>
      <c r="Y201" s="54"/>
      <c r="Z201" s="55"/>
      <c r="AA201" s="55"/>
      <c r="AB201" s="55"/>
      <c r="AC201" s="55"/>
      <c r="AD201" s="55"/>
      <c r="AE201" s="55"/>
      <c r="AF201" s="55"/>
      <c r="AG201" s="55" t="s">
        <v>140</v>
      </c>
      <c r="AH201" s="55">
        <v>5</v>
      </c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</row>
    <row r="202" spans="1:60" outlineLevel="1">
      <c r="A202" s="46">
        <v>64</v>
      </c>
      <c r="B202" s="47" t="s">
        <v>377</v>
      </c>
      <c r="C202" s="48" t="s">
        <v>378</v>
      </c>
      <c r="D202" s="49" t="s">
        <v>161</v>
      </c>
      <c r="E202" s="50">
        <v>336.14679999999998</v>
      </c>
      <c r="F202" s="51"/>
      <c r="G202" s="53">
        <f>ROUND(E202*F202,2)</f>
        <v>0</v>
      </c>
      <c r="H202" s="487">
        <v>33.799999999999997</v>
      </c>
      <c r="I202" s="54">
        <f>ROUND(E202*H202,2)</f>
        <v>11361.76</v>
      </c>
      <c r="J202" s="487">
        <v>0</v>
      </c>
      <c r="K202" s="54">
        <f>ROUND(E202*J202,2)</f>
        <v>0</v>
      </c>
      <c r="L202" s="54">
        <v>21</v>
      </c>
      <c r="M202" s="54">
        <f>G202*(1+L202/100)</f>
        <v>0</v>
      </c>
      <c r="N202" s="60">
        <v>2.0000000000000001E-4</v>
      </c>
      <c r="O202" s="60">
        <f>ROUND(E202*N202,2)</f>
        <v>7.0000000000000007E-2</v>
      </c>
      <c r="P202" s="60">
        <v>0</v>
      </c>
      <c r="Q202" s="60">
        <f>ROUND(E202*P202,2)</f>
        <v>0</v>
      </c>
      <c r="R202" s="54"/>
      <c r="S202" s="54" t="s">
        <v>285</v>
      </c>
      <c r="T202" s="54" t="s">
        <v>135</v>
      </c>
      <c r="U202" s="54">
        <v>0</v>
      </c>
      <c r="V202" s="54">
        <f>ROUND(E202*U202,2)</f>
        <v>0</v>
      </c>
      <c r="W202" s="54"/>
      <c r="X202" s="54" t="s">
        <v>307</v>
      </c>
      <c r="Y202" s="54" t="s">
        <v>137</v>
      </c>
      <c r="Z202" s="55"/>
      <c r="AA202" s="55"/>
      <c r="AB202" s="55"/>
      <c r="AC202" s="55"/>
      <c r="AD202" s="55"/>
      <c r="AE202" s="55"/>
      <c r="AF202" s="55"/>
      <c r="AG202" s="55" t="s">
        <v>308</v>
      </c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</row>
    <row r="203" spans="1:60" outlineLevel="2">
      <c r="A203" s="56"/>
      <c r="B203" s="57"/>
      <c r="C203" s="74" t="s">
        <v>379</v>
      </c>
      <c r="D203" s="75"/>
      <c r="E203" s="76">
        <v>336.14679999999998</v>
      </c>
      <c r="F203" s="54"/>
      <c r="G203" s="54"/>
      <c r="H203" s="54"/>
      <c r="I203" s="54"/>
      <c r="J203" s="54"/>
      <c r="K203" s="54"/>
      <c r="L203" s="54"/>
      <c r="M203" s="54"/>
      <c r="N203" s="60"/>
      <c r="O203" s="60"/>
      <c r="P203" s="60"/>
      <c r="Q203" s="60"/>
      <c r="R203" s="54"/>
      <c r="S203" s="54"/>
      <c r="T203" s="54"/>
      <c r="U203" s="54"/>
      <c r="V203" s="54"/>
      <c r="W203" s="54"/>
      <c r="X203" s="54"/>
      <c r="Y203" s="54"/>
      <c r="Z203" s="55"/>
      <c r="AA203" s="55"/>
      <c r="AB203" s="55"/>
      <c r="AC203" s="55"/>
      <c r="AD203" s="55"/>
      <c r="AE203" s="55"/>
      <c r="AF203" s="55"/>
      <c r="AG203" s="55" t="s">
        <v>140</v>
      </c>
      <c r="AH203" s="55">
        <v>5</v>
      </c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</row>
    <row r="204" spans="1:60" outlineLevel="1">
      <c r="A204" s="65">
        <v>65</v>
      </c>
      <c r="B204" s="66" t="s">
        <v>380</v>
      </c>
      <c r="C204" s="67" t="s">
        <v>381</v>
      </c>
      <c r="D204" s="68" t="s">
        <v>0</v>
      </c>
      <c r="E204" s="70"/>
      <c r="F204" s="70"/>
      <c r="G204" s="72">
        <f>ROUND(E204*F204,2)</f>
        <v>0</v>
      </c>
      <c r="H204" s="487">
        <v>0</v>
      </c>
      <c r="I204" s="54">
        <f>ROUND(E204*H204,2)</f>
        <v>0</v>
      </c>
      <c r="J204" s="487">
        <v>0.93</v>
      </c>
      <c r="K204" s="54">
        <f>ROUND(E204*J204,2)</f>
        <v>0</v>
      </c>
      <c r="L204" s="54">
        <v>21</v>
      </c>
      <c r="M204" s="54">
        <f>G204*(1+L204/100)</f>
        <v>0</v>
      </c>
      <c r="N204" s="60">
        <v>0</v>
      </c>
      <c r="O204" s="60">
        <f>ROUND(E204*N204,2)</f>
        <v>0</v>
      </c>
      <c r="P204" s="60">
        <v>0</v>
      </c>
      <c r="Q204" s="60">
        <f>ROUND(E204*P204,2)</f>
        <v>0</v>
      </c>
      <c r="R204" s="54"/>
      <c r="S204" s="54" t="s">
        <v>135</v>
      </c>
      <c r="T204" s="54" t="s">
        <v>135</v>
      </c>
      <c r="U204" s="54">
        <v>0</v>
      </c>
      <c r="V204" s="54">
        <f>ROUND(E204*U204,2)</f>
        <v>0</v>
      </c>
      <c r="W204" s="54"/>
      <c r="X204" s="54" t="s">
        <v>255</v>
      </c>
      <c r="Y204" s="54" t="s">
        <v>137</v>
      </c>
      <c r="Z204" s="55"/>
      <c r="AA204" s="55"/>
      <c r="AB204" s="55"/>
      <c r="AC204" s="55"/>
      <c r="AD204" s="55"/>
      <c r="AE204" s="55"/>
      <c r="AF204" s="55"/>
      <c r="AG204" s="55" t="s">
        <v>256</v>
      </c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</row>
    <row r="205" spans="1:60">
      <c r="A205" s="38" t="s">
        <v>130</v>
      </c>
      <c r="B205" s="39" t="s">
        <v>90</v>
      </c>
      <c r="C205" s="40" t="s">
        <v>91</v>
      </c>
      <c r="D205" s="41"/>
      <c r="E205" s="42"/>
      <c r="F205" s="43"/>
      <c r="G205" s="44">
        <f>SUMIF(AG206:AG207,"&lt;&gt;NOR",G206:G207)</f>
        <v>0</v>
      </c>
      <c r="H205" s="45"/>
      <c r="I205" s="45">
        <f>SUM(I206:I207)</f>
        <v>22701.37</v>
      </c>
      <c r="J205" s="45"/>
      <c r="K205" s="45">
        <f>SUM(K206:K207)</f>
        <v>78046.37</v>
      </c>
      <c r="L205" s="45"/>
      <c r="M205" s="45">
        <f>SUM(M206:M207)</f>
        <v>0</v>
      </c>
      <c r="N205" s="486"/>
      <c r="O205" s="486">
        <f>SUM(O206:O207)</f>
        <v>0.75</v>
      </c>
      <c r="P205" s="486"/>
      <c r="Q205" s="486">
        <f>SUM(Q206:Q207)</f>
        <v>0</v>
      </c>
      <c r="R205" s="45"/>
      <c r="S205" s="45"/>
      <c r="T205" s="45"/>
      <c r="U205" s="45"/>
      <c r="V205" s="45">
        <f>SUM(V206:V207)</f>
        <v>135.91999999999999</v>
      </c>
      <c r="W205" s="45"/>
      <c r="X205" s="45"/>
      <c r="Y205" s="45"/>
      <c r="AG205" s="15" t="s">
        <v>131</v>
      </c>
    </row>
    <row r="206" spans="1:60" outlineLevel="1">
      <c r="A206" s="46">
        <v>66</v>
      </c>
      <c r="B206" s="47" t="s">
        <v>382</v>
      </c>
      <c r="C206" s="48" t="s">
        <v>1124</v>
      </c>
      <c r="D206" s="49" t="s">
        <v>134</v>
      </c>
      <c r="E206" s="50">
        <v>339.79</v>
      </c>
      <c r="F206" s="51"/>
      <c r="G206" s="53">
        <f>ROUND(E206*F206,2)</f>
        <v>0</v>
      </c>
      <c r="H206" s="487">
        <v>66.81</v>
      </c>
      <c r="I206" s="54">
        <f>ROUND(E206*H206,2)</f>
        <v>22701.37</v>
      </c>
      <c r="J206" s="487">
        <v>229.69</v>
      </c>
      <c r="K206" s="54">
        <f>ROUND(E206*J206,2)</f>
        <v>78046.37</v>
      </c>
      <c r="L206" s="54">
        <v>21</v>
      </c>
      <c r="M206" s="54">
        <f>G206*(1+L206/100)</f>
        <v>0</v>
      </c>
      <c r="N206" s="60">
        <v>2.2000000000000001E-3</v>
      </c>
      <c r="O206" s="60">
        <f>ROUND(E206*N206,2)</f>
        <v>0.75</v>
      </c>
      <c r="P206" s="60">
        <v>0</v>
      </c>
      <c r="Q206" s="60">
        <f>ROUND(E206*P206,2)</f>
        <v>0</v>
      </c>
      <c r="R206" s="54"/>
      <c r="S206" s="54" t="s">
        <v>135</v>
      </c>
      <c r="T206" s="54" t="s">
        <v>135</v>
      </c>
      <c r="U206" s="54">
        <v>0.4</v>
      </c>
      <c r="V206" s="54">
        <f>ROUND(E206*U206,2)</f>
        <v>135.91999999999999</v>
      </c>
      <c r="W206" s="54"/>
      <c r="X206" s="54" t="s">
        <v>136</v>
      </c>
      <c r="Y206" s="54" t="s">
        <v>137</v>
      </c>
      <c r="Z206" s="55"/>
      <c r="AA206" s="55"/>
      <c r="AB206" s="55"/>
      <c r="AC206" s="55"/>
      <c r="AD206" s="55"/>
      <c r="AE206" s="55"/>
      <c r="AF206" s="55"/>
      <c r="AG206" s="55" t="s">
        <v>138</v>
      </c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</row>
    <row r="207" spans="1:60" outlineLevel="2">
      <c r="A207" s="56"/>
      <c r="B207" s="57"/>
      <c r="C207" s="74" t="s">
        <v>383</v>
      </c>
      <c r="D207" s="75"/>
      <c r="E207" s="76">
        <v>339.79</v>
      </c>
      <c r="F207" s="54"/>
      <c r="G207" s="54"/>
      <c r="H207" s="54"/>
      <c r="I207" s="54"/>
      <c r="J207" s="54"/>
      <c r="K207" s="54"/>
      <c r="L207" s="54"/>
      <c r="M207" s="54"/>
      <c r="N207" s="60"/>
      <c r="O207" s="60"/>
      <c r="P207" s="60"/>
      <c r="Q207" s="60"/>
      <c r="R207" s="54"/>
      <c r="S207" s="54"/>
      <c r="T207" s="54"/>
      <c r="U207" s="54"/>
      <c r="V207" s="54"/>
      <c r="W207" s="54"/>
      <c r="X207" s="54"/>
      <c r="Y207" s="54"/>
      <c r="Z207" s="55"/>
      <c r="AA207" s="55"/>
      <c r="AB207" s="55"/>
      <c r="AC207" s="55"/>
      <c r="AD207" s="55"/>
      <c r="AE207" s="55"/>
      <c r="AF207" s="55"/>
      <c r="AG207" s="55" t="s">
        <v>140</v>
      </c>
      <c r="AH207" s="55">
        <v>5</v>
      </c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</row>
    <row r="208" spans="1:60">
      <c r="A208" s="38" t="s">
        <v>130</v>
      </c>
      <c r="B208" s="39" t="s">
        <v>92</v>
      </c>
      <c r="C208" s="40" t="s">
        <v>93</v>
      </c>
      <c r="D208" s="41"/>
      <c r="E208" s="42"/>
      <c r="F208" s="43"/>
      <c r="G208" s="44">
        <f>SUMIF(AG209:AG216,"&lt;&gt;NOR",G209:G216)</f>
        <v>0</v>
      </c>
      <c r="H208" s="45"/>
      <c r="I208" s="45">
        <f>SUM(I209:I216)</f>
        <v>108958.43</v>
      </c>
      <c r="J208" s="45"/>
      <c r="K208" s="45">
        <f>SUM(K209:K216)</f>
        <v>95758.250000000015</v>
      </c>
      <c r="L208" s="45"/>
      <c r="M208" s="45">
        <f>SUM(M209:M216)</f>
        <v>0</v>
      </c>
      <c r="N208" s="486"/>
      <c r="O208" s="486">
        <f>SUM(O209:O216)</f>
        <v>2.3600000000000003</v>
      </c>
      <c r="P208" s="486"/>
      <c r="Q208" s="486">
        <f>SUM(Q209:Q216)</f>
        <v>0</v>
      </c>
      <c r="R208" s="45"/>
      <c r="S208" s="45"/>
      <c r="T208" s="45"/>
      <c r="U208" s="45"/>
      <c r="V208" s="45">
        <f>SUM(V209:V216)</f>
        <v>165.79000000000002</v>
      </c>
      <c r="W208" s="45"/>
      <c r="X208" s="45"/>
      <c r="Y208" s="45"/>
      <c r="AG208" s="15" t="s">
        <v>131</v>
      </c>
    </row>
    <row r="209" spans="1:60" outlineLevel="1">
      <c r="A209" s="46">
        <v>67</v>
      </c>
      <c r="B209" s="47" t="s">
        <v>384</v>
      </c>
      <c r="C209" s="48" t="s">
        <v>1125</v>
      </c>
      <c r="D209" s="49" t="s">
        <v>134</v>
      </c>
      <c r="E209" s="50">
        <v>121.676</v>
      </c>
      <c r="F209" s="51"/>
      <c r="G209" s="53">
        <f>ROUND(E209*F209,2)</f>
        <v>0</v>
      </c>
      <c r="H209" s="487">
        <v>19.3</v>
      </c>
      <c r="I209" s="54">
        <f>ROUND(E209*H209,2)</f>
        <v>2348.35</v>
      </c>
      <c r="J209" s="487">
        <v>28.7</v>
      </c>
      <c r="K209" s="54">
        <f>ROUND(E209*J209,2)</f>
        <v>3492.1</v>
      </c>
      <c r="L209" s="54">
        <v>21</v>
      </c>
      <c r="M209" s="54">
        <f>G209*(1+L209/100)</f>
        <v>0</v>
      </c>
      <c r="N209" s="60">
        <v>1.6000000000000001E-4</v>
      </c>
      <c r="O209" s="60">
        <f>ROUND(E209*N209,2)</f>
        <v>0.02</v>
      </c>
      <c r="P209" s="60">
        <v>0</v>
      </c>
      <c r="Q209" s="60">
        <f>ROUND(E209*P209,2)</f>
        <v>0</v>
      </c>
      <c r="R209" s="54"/>
      <c r="S209" s="54" t="s">
        <v>135</v>
      </c>
      <c r="T209" s="54" t="s">
        <v>135</v>
      </c>
      <c r="U209" s="54">
        <v>0.05</v>
      </c>
      <c r="V209" s="54">
        <f>ROUND(E209*U209,2)</f>
        <v>6.08</v>
      </c>
      <c r="W209" s="54"/>
      <c r="X209" s="54" t="s">
        <v>136</v>
      </c>
      <c r="Y209" s="54" t="s">
        <v>137</v>
      </c>
      <c r="Z209" s="55"/>
      <c r="AA209" s="55"/>
      <c r="AB209" s="55"/>
      <c r="AC209" s="55"/>
      <c r="AD209" s="55"/>
      <c r="AE209" s="55"/>
      <c r="AF209" s="55"/>
      <c r="AG209" s="55" t="s">
        <v>138</v>
      </c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</row>
    <row r="210" spans="1:60" outlineLevel="2">
      <c r="A210" s="56"/>
      <c r="B210" s="57"/>
      <c r="C210" s="74" t="s">
        <v>175</v>
      </c>
      <c r="D210" s="75"/>
      <c r="E210" s="76">
        <v>110.876</v>
      </c>
      <c r="F210" s="54"/>
      <c r="G210" s="54"/>
      <c r="H210" s="54"/>
      <c r="I210" s="54"/>
      <c r="J210" s="54"/>
      <c r="K210" s="54"/>
      <c r="L210" s="54"/>
      <c r="M210" s="54"/>
      <c r="N210" s="60"/>
      <c r="O210" s="60"/>
      <c r="P210" s="60"/>
      <c r="Q210" s="60"/>
      <c r="R210" s="54"/>
      <c r="S210" s="54"/>
      <c r="T210" s="54"/>
      <c r="U210" s="54"/>
      <c r="V210" s="54"/>
      <c r="W210" s="54"/>
      <c r="X210" s="54"/>
      <c r="Y210" s="54"/>
      <c r="Z210" s="55"/>
      <c r="AA210" s="55"/>
      <c r="AB210" s="55"/>
      <c r="AC210" s="55"/>
      <c r="AD210" s="55"/>
      <c r="AE210" s="55"/>
      <c r="AF210" s="55"/>
      <c r="AG210" s="55" t="s">
        <v>140</v>
      </c>
      <c r="AH210" s="55">
        <v>5</v>
      </c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</row>
    <row r="211" spans="1:60" outlineLevel="3">
      <c r="A211" s="56"/>
      <c r="B211" s="57"/>
      <c r="C211" s="74" t="s">
        <v>385</v>
      </c>
      <c r="D211" s="75"/>
      <c r="E211" s="76">
        <v>10.8</v>
      </c>
      <c r="F211" s="54"/>
      <c r="G211" s="54"/>
      <c r="H211" s="54"/>
      <c r="I211" s="54"/>
      <c r="J211" s="54"/>
      <c r="K211" s="54"/>
      <c r="L211" s="54"/>
      <c r="M211" s="54"/>
      <c r="N211" s="60"/>
      <c r="O211" s="60"/>
      <c r="P211" s="60"/>
      <c r="Q211" s="60"/>
      <c r="R211" s="54"/>
      <c r="S211" s="54"/>
      <c r="T211" s="54"/>
      <c r="U211" s="54"/>
      <c r="V211" s="54"/>
      <c r="W211" s="54"/>
      <c r="X211" s="54"/>
      <c r="Y211" s="54"/>
      <c r="Z211" s="55"/>
      <c r="AA211" s="55"/>
      <c r="AB211" s="55"/>
      <c r="AC211" s="55"/>
      <c r="AD211" s="55"/>
      <c r="AE211" s="55"/>
      <c r="AF211" s="55"/>
      <c r="AG211" s="55" t="s">
        <v>140</v>
      </c>
      <c r="AH211" s="55">
        <v>0</v>
      </c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</row>
    <row r="212" spans="1:60" ht="22.5" outlineLevel="1">
      <c r="A212" s="46">
        <v>68</v>
      </c>
      <c r="B212" s="47" t="s">
        <v>386</v>
      </c>
      <c r="C212" s="48" t="s">
        <v>387</v>
      </c>
      <c r="D212" s="49" t="s">
        <v>134</v>
      </c>
      <c r="E212" s="50">
        <v>121.676</v>
      </c>
      <c r="F212" s="51"/>
      <c r="G212" s="53">
        <f>ROUND(E212*F212,2)</f>
        <v>0</v>
      </c>
      <c r="H212" s="487">
        <v>301.98</v>
      </c>
      <c r="I212" s="54">
        <f>ROUND(E212*H212,2)</f>
        <v>36743.72</v>
      </c>
      <c r="J212" s="487">
        <v>744.02</v>
      </c>
      <c r="K212" s="54">
        <f>ROUND(E212*J212,2)</f>
        <v>90529.38</v>
      </c>
      <c r="L212" s="54">
        <v>21</v>
      </c>
      <c r="M212" s="54">
        <f>G212*(1+L212/100)</f>
        <v>0</v>
      </c>
      <c r="N212" s="60">
        <v>4.3E-3</v>
      </c>
      <c r="O212" s="60">
        <f>ROUND(E212*N212,2)</f>
        <v>0.52</v>
      </c>
      <c r="P212" s="60">
        <v>0</v>
      </c>
      <c r="Q212" s="60">
        <f>ROUND(E212*P212,2)</f>
        <v>0</v>
      </c>
      <c r="R212" s="54"/>
      <c r="S212" s="54" t="s">
        <v>135</v>
      </c>
      <c r="T212" s="54" t="s">
        <v>135</v>
      </c>
      <c r="U212" s="54">
        <v>1.288</v>
      </c>
      <c r="V212" s="54">
        <f>ROUND(E212*U212,2)</f>
        <v>156.72</v>
      </c>
      <c r="W212" s="54"/>
      <c r="X212" s="54" t="s">
        <v>136</v>
      </c>
      <c r="Y212" s="54" t="s">
        <v>137</v>
      </c>
      <c r="Z212" s="55"/>
      <c r="AA212" s="55"/>
      <c r="AB212" s="55"/>
      <c r="AC212" s="55"/>
      <c r="AD212" s="55"/>
      <c r="AE212" s="55"/>
      <c r="AF212" s="55"/>
      <c r="AG212" s="55" t="s">
        <v>138</v>
      </c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</row>
    <row r="213" spans="1:60" outlineLevel="2">
      <c r="A213" s="56"/>
      <c r="B213" s="57"/>
      <c r="C213" s="74" t="s">
        <v>388</v>
      </c>
      <c r="D213" s="75"/>
      <c r="E213" s="76">
        <v>121.676</v>
      </c>
      <c r="F213" s="54"/>
      <c r="G213" s="54"/>
      <c r="H213" s="54"/>
      <c r="I213" s="54"/>
      <c r="J213" s="54"/>
      <c r="K213" s="54"/>
      <c r="L213" s="54"/>
      <c r="M213" s="54"/>
      <c r="N213" s="60"/>
      <c r="O213" s="60"/>
      <c r="P213" s="60"/>
      <c r="Q213" s="60"/>
      <c r="R213" s="54"/>
      <c r="S213" s="54"/>
      <c r="T213" s="54"/>
      <c r="U213" s="54"/>
      <c r="V213" s="54"/>
      <c r="W213" s="54"/>
      <c r="X213" s="54"/>
      <c r="Y213" s="54"/>
      <c r="Z213" s="55"/>
      <c r="AA213" s="55"/>
      <c r="AB213" s="55"/>
      <c r="AC213" s="55"/>
      <c r="AD213" s="55"/>
      <c r="AE213" s="55"/>
      <c r="AF213" s="55"/>
      <c r="AG213" s="55" t="s">
        <v>140</v>
      </c>
      <c r="AH213" s="55">
        <v>5</v>
      </c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</row>
    <row r="214" spans="1:60" outlineLevel="1">
      <c r="A214" s="46">
        <v>69</v>
      </c>
      <c r="B214" s="47" t="s">
        <v>389</v>
      </c>
      <c r="C214" s="48" t="s">
        <v>390</v>
      </c>
      <c r="D214" s="49" t="s">
        <v>134</v>
      </c>
      <c r="E214" s="50">
        <v>133.84360000000001</v>
      </c>
      <c r="F214" s="51"/>
      <c r="G214" s="53">
        <f>ROUND(E214*F214,2)</f>
        <v>0</v>
      </c>
      <c r="H214" s="487">
        <v>522</v>
      </c>
      <c r="I214" s="54">
        <f>ROUND(E214*H214,2)</f>
        <v>69866.36</v>
      </c>
      <c r="J214" s="487">
        <v>0</v>
      </c>
      <c r="K214" s="54">
        <f>ROUND(E214*J214,2)</f>
        <v>0</v>
      </c>
      <c r="L214" s="54">
        <v>21</v>
      </c>
      <c r="M214" s="54">
        <f>G214*(1+L214/100)</f>
        <v>0</v>
      </c>
      <c r="N214" s="60">
        <v>1.3599999999999999E-2</v>
      </c>
      <c r="O214" s="60">
        <f>ROUND(E214*N214,2)</f>
        <v>1.82</v>
      </c>
      <c r="P214" s="60">
        <v>0</v>
      </c>
      <c r="Q214" s="60">
        <f>ROUND(E214*P214,2)</f>
        <v>0</v>
      </c>
      <c r="R214" s="54" t="s">
        <v>306</v>
      </c>
      <c r="S214" s="54" t="s">
        <v>135</v>
      </c>
      <c r="T214" s="54" t="s">
        <v>135</v>
      </c>
      <c r="U214" s="54">
        <v>0</v>
      </c>
      <c r="V214" s="54">
        <f>ROUND(E214*U214,2)</f>
        <v>0</v>
      </c>
      <c r="W214" s="54"/>
      <c r="X214" s="54" t="s">
        <v>307</v>
      </c>
      <c r="Y214" s="54" t="s">
        <v>137</v>
      </c>
      <c r="Z214" s="55"/>
      <c r="AA214" s="55"/>
      <c r="AB214" s="55"/>
      <c r="AC214" s="55"/>
      <c r="AD214" s="55"/>
      <c r="AE214" s="55"/>
      <c r="AF214" s="55"/>
      <c r="AG214" s="55" t="s">
        <v>308</v>
      </c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</row>
    <row r="215" spans="1:60" outlineLevel="2">
      <c r="A215" s="56"/>
      <c r="B215" s="57"/>
      <c r="C215" s="74" t="s">
        <v>391</v>
      </c>
      <c r="D215" s="75"/>
      <c r="E215" s="76">
        <v>133.84360000000001</v>
      </c>
      <c r="F215" s="54"/>
      <c r="G215" s="54"/>
      <c r="H215" s="54"/>
      <c r="I215" s="54"/>
      <c r="J215" s="54"/>
      <c r="K215" s="54"/>
      <c r="L215" s="54"/>
      <c r="M215" s="54"/>
      <c r="N215" s="60"/>
      <c r="O215" s="60"/>
      <c r="P215" s="60"/>
      <c r="Q215" s="60"/>
      <c r="R215" s="54"/>
      <c r="S215" s="54"/>
      <c r="T215" s="54"/>
      <c r="U215" s="54"/>
      <c r="V215" s="54"/>
      <c r="W215" s="54"/>
      <c r="X215" s="54"/>
      <c r="Y215" s="54"/>
      <c r="Z215" s="55"/>
      <c r="AA215" s="55"/>
      <c r="AB215" s="55"/>
      <c r="AC215" s="55"/>
      <c r="AD215" s="55"/>
      <c r="AE215" s="55"/>
      <c r="AF215" s="55"/>
      <c r="AG215" s="55" t="s">
        <v>140</v>
      </c>
      <c r="AH215" s="55">
        <v>5</v>
      </c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</row>
    <row r="216" spans="1:60" outlineLevel="1">
      <c r="A216" s="65">
        <v>70</v>
      </c>
      <c r="B216" s="66" t="s">
        <v>392</v>
      </c>
      <c r="C216" s="67" t="s">
        <v>393</v>
      </c>
      <c r="D216" s="68" t="s">
        <v>254</v>
      </c>
      <c r="E216" s="69">
        <v>2.3629500000000001</v>
      </c>
      <c r="F216" s="70"/>
      <c r="G216" s="72">
        <f>ROUND(E216*F216,2)</f>
        <v>0</v>
      </c>
      <c r="H216" s="487">
        <v>0</v>
      </c>
      <c r="I216" s="54">
        <f>ROUND(E216*H216,2)</f>
        <v>0</v>
      </c>
      <c r="J216" s="487">
        <v>735</v>
      </c>
      <c r="K216" s="54">
        <f>ROUND(E216*J216,2)</f>
        <v>1736.77</v>
      </c>
      <c r="L216" s="54">
        <v>21</v>
      </c>
      <c r="M216" s="54">
        <f>G216*(1+L216/100)</f>
        <v>0</v>
      </c>
      <c r="N216" s="60">
        <v>0</v>
      </c>
      <c r="O216" s="60">
        <f>ROUND(E216*N216,2)</f>
        <v>0</v>
      </c>
      <c r="P216" s="60">
        <v>0</v>
      </c>
      <c r="Q216" s="60">
        <f>ROUND(E216*P216,2)</f>
        <v>0</v>
      </c>
      <c r="R216" s="54"/>
      <c r="S216" s="54" t="s">
        <v>135</v>
      </c>
      <c r="T216" s="54" t="s">
        <v>135</v>
      </c>
      <c r="U216" s="54">
        <v>1.2649999999999999</v>
      </c>
      <c r="V216" s="54">
        <f>ROUND(E216*U216,2)</f>
        <v>2.99</v>
      </c>
      <c r="W216" s="54"/>
      <c r="X216" s="54" t="s">
        <v>255</v>
      </c>
      <c r="Y216" s="54" t="s">
        <v>137</v>
      </c>
      <c r="Z216" s="55"/>
      <c r="AA216" s="55"/>
      <c r="AB216" s="55"/>
      <c r="AC216" s="55"/>
      <c r="AD216" s="55"/>
      <c r="AE216" s="55"/>
      <c r="AF216" s="55"/>
      <c r="AG216" s="55" t="s">
        <v>256</v>
      </c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</row>
    <row r="217" spans="1:60">
      <c r="A217" s="38" t="s">
        <v>130</v>
      </c>
      <c r="B217" s="39" t="s">
        <v>94</v>
      </c>
      <c r="C217" s="40" t="s">
        <v>95</v>
      </c>
      <c r="D217" s="41"/>
      <c r="E217" s="42"/>
      <c r="F217" s="43"/>
      <c r="G217" s="44">
        <f>SUMIF(AG218:AG224,"&lt;&gt;NOR",G218:G224)</f>
        <v>0</v>
      </c>
      <c r="H217" s="45"/>
      <c r="I217" s="45">
        <f>SUM(I218:I224)</f>
        <v>2399.96</v>
      </c>
      <c r="J217" s="45"/>
      <c r="K217" s="45">
        <f>SUM(K218:K224)</f>
        <v>11511.39</v>
      </c>
      <c r="L217" s="45"/>
      <c r="M217" s="45">
        <f>SUM(M218:M224)</f>
        <v>0</v>
      </c>
      <c r="N217" s="486"/>
      <c r="O217" s="486">
        <f>SUM(O218:O224)</f>
        <v>0.01</v>
      </c>
      <c r="P217" s="486"/>
      <c r="Q217" s="486">
        <f>SUM(Q218:Q224)</f>
        <v>0</v>
      </c>
      <c r="R217" s="45"/>
      <c r="S217" s="45"/>
      <c r="T217" s="45"/>
      <c r="U217" s="45"/>
      <c r="V217" s="45">
        <f>SUM(V218:V224)</f>
        <v>22.57</v>
      </c>
      <c r="W217" s="45"/>
      <c r="X217" s="45"/>
      <c r="Y217" s="45"/>
      <c r="AG217" s="15" t="s">
        <v>131</v>
      </c>
    </row>
    <row r="218" spans="1:60" ht="22.5" outlineLevel="1">
      <c r="A218" s="46">
        <v>71</v>
      </c>
      <c r="B218" s="47" t="s">
        <v>394</v>
      </c>
      <c r="C218" s="48" t="s">
        <v>395</v>
      </c>
      <c r="D218" s="49" t="s">
        <v>134</v>
      </c>
      <c r="E218" s="50">
        <v>14.16</v>
      </c>
      <c r="F218" s="51"/>
      <c r="G218" s="53">
        <f>ROUND(E218*F218,2)</f>
        <v>0</v>
      </c>
      <c r="H218" s="487">
        <v>2.09</v>
      </c>
      <c r="I218" s="54">
        <f>ROUND(E218*H218,2)</f>
        <v>29.59</v>
      </c>
      <c r="J218" s="487">
        <v>32.71</v>
      </c>
      <c r="K218" s="54">
        <f>ROUND(E218*J218,2)</f>
        <v>463.17</v>
      </c>
      <c r="L218" s="54">
        <v>21</v>
      </c>
      <c r="M218" s="54">
        <f>G218*(1+L218/100)</f>
        <v>0</v>
      </c>
      <c r="N218" s="60">
        <v>1.0000000000000001E-5</v>
      </c>
      <c r="O218" s="60">
        <f>ROUND(E218*N218,2)</f>
        <v>0</v>
      </c>
      <c r="P218" s="60">
        <v>0</v>
      </c>
      <c r="Q218" s="60">
        <f>ROUND(E218*P218,2)</f>
        <v>0</v>
      </c>
      <c r="R218" s="54"/>
      <c r="S218" s="54" t="s">
        <v>135</v>
      </c>
      <c r="T218" s="54" t="s">
        <v>135</v>
      </c>
      <c r="U218" s="54">
        <v>7.1999999999999995E-2</v>
      </c>
      <c r="V218" s="54">
        <f>ROUND(E218*U218,2)</f>
        <v>1.02</v>
      </c>
      <c r="W218" s="54"/>
      <c r="X218" s="54" t="s">
        <v>136</v>
      </c>
      <c r="Y218" s="54" t="s">
        <v>137</v>
      </c>
      <c r="Z218" s="55"/>
      <c r="AA218" s="55"/>
      <c r="AB218" s="55"/>
      <c r="AC218" s="55"/>
      <c r="AD218" s="55"/>
      <c r="AE218" s="55"/>
      <c r="AF218" s="55"/>
      <c r="AG218" s="55" t="s">
        <v>138</v>
      </c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</row>
    <row r="219" spans="1:60" outlineLevel="2">
      <c r="A219" s="56"/>
      <c r="B219" s="57"/>
      <c r="C219" s="74" t="s">
        <v>396</v>
      </c>
      <c r="D219" s="75"/>
      <c r="E219" s="76">
        <v>14.16</v>
      </c>
      <c r="F219" s="54"/>
      <c r="G219" s="54"/>
      <c r="H219" s="54"/>
      <c r="I219" s="54"/>
      <c r="J219" s="54"/>
      <c r="K219" s="54"/>
      <c r="L219" s="54"/>
      <c r="M219" s="54"/>
      <c r="N219" s="60"/>
      <c r="O219" s="60"/>
      <c r="P219" s="60"/>
      <c r="Q219" s="60"/>
      <c r="R219" s="54"/>
      <c r="S219" s="54"/>
      <c r="T219" s="54"/>
      <c r="U219" s="54"/>
      <c r="V219" s="54"/>
      <c r="W219" s="54"/>
      <c r="X219" s="54"/>
      <c r="Y219" s="54"/>
      <c r="Z219" s="55"/>
      <c r="AA219" s="55"/>
      <c r="AB219" s="55"/>
      <c r="AC219" s="55"/>
      <c r="AD219" s="55"/>
      <c r="AE219" s="55"/>
      <c r="AF219" s="55"/>
      <c r="AG219" s="55" t="s">
        <v>140</v>
      </c>
      <c r="AH219" s="55">
        <v>0</v>
      </c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</row>
    <row r="220" spans="1:60" outlineLevel="1">
      <c r="A220" s="46">
        <v>72</v>
      </c>
      <c r="B220" s="47" t="s">
        <v>397</v>
      </c>
      <c r="C220" s="48" t="s">
        <v>398</v>
      </c>
      <c r="D220" s="49" t="s">
        <v>134</v>
      </c>
      <c r="E220" s="50">
        <v>46.56</v>
      </c>
      <c r="F220" s="51"/>
      <c r="G220" s="53">
        <f>ROUND(E220*F220,2)</f>
        <v>0</v>
      </c>
      <c r="H220" s="487">
        <v>39.96</v>
      </c>
      <c r="I220" s="54">
        <f>ROUND(E220*H220,2)</f>
        <v>1860.54</v>
      </c>
      <c r="J220" s="487">
        <v>166.54</v>
      </c>
      <c r="K220" s="54">
        <f>ROUND(E220*J220,2)</f>
        <v>7754.1</v>
      </c>
      <c r="L220" s="54">
        <v>21</v>
      </c>
      <c r="M220" s="54">
        <f>G220*(1+L220/100)</f>
        <v>0</v>
      </c>
      <c r="N220" s="60">
        <v>2.7999999999999998E-4</v>
      </c>
      <c r="O220" s="60">
        <f>ROUND(E220*N220,2)</f>
        <v>0.01</v>
      </c>
      <c r="P220" s="60">
        <v>0</v>
      </c>
      <c r="Q220" s="60">
        <f>ROUND(E220*P220,2)</f>
        <v>0</v>
      </c>
      <c r="R220" s="54"/>
      <c r="S220" s="54" t="s">
        <v>135</v>
      </c>
      <c r="T220" s="54" t="s">
        <v>135</v>
      </c>
      <c r="U220" s="54">
        <v>0.307</v>
      </c>
      <c r="V220" s="54">
        <f>ROUND(E220*U220,2)</f>
        <v>14.29</v>
      </c>
      <c r="W220" s="54"/>
      <c r="X220" s="54" t="s">
        <v>136</v>
      </c>
      <c r="Y220" s="54" t="s">
        <v>137</v>
      </c>
      <c r="Z220" s="55"/>
      <c r="AA220" s="55"/>
      <c r="AB220" s="55"/>
      <c r="AC220" s="55"/>
      <c r="AD220" s="55"/>
      <c r="AE220" s="55"/>
      <c r="AF220" s="55"/>
      <c r="AG220" s="55" t="s">
        <v>138</v>
      </c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</row>
    <row r="221" spans="1:60" outlineLevel="2">
      <c r="A221" s="56"/>
      <c r="B221" s="57"/>
      <c r="C221" s="74" t="s">
        <v>399</v>
      </c>
      <c r="D221" s="75"/>
      <c r="E221" s="76">
        <v>46.56</v>
      </c>
      <c r="F221" s="54"/>
      <c r="G221" s="54"/>
      <c r="H221" s="54"/>
      <c r="I221" s="54"/>
      <c r="J221" s="54"/>
      <c r="K221" s="54"/>
      <c r="L221" s="54"/>
      <c r="M221" s="54"/>
      <c r="N221" s="60"/>
      <c r="O221" s="60"/>
      <c r="P221" s="60"/>
      <c r="Q221" s="60"/>
      <c r="R221" s="54"/>
      <c r="S221" s="54"/>
      <c r="T221" s="54"/>
      <c r="U221" s="54"/>
      <c r="V221" s="54"/>
      <c r="W221" s="54"/>
      <c r="X221" s="54"/>
      <c r="Y221" s="54"/>
      <c r="Z221" s="55"/>
      <c r="AA221" s="55"/>
      <c r="AB221" s="55"/>
      <c r="AC221" s="55"/>
      <c r="AD221" s="55"/>
      <c r="AE221" s="55"/>
      <c r="AF221" s="55"/>
      <c r="AG221" s="55" t="s">
        <v>140</v>
      </c>
      <c r="AH221" s="55">
        <v>5</v>
      </c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</row>
    <row r="222" spans="1:60" outlineLevel="1">
      <c r="A222" s="46">
        <v>73</v>
      </c>
      <c r="B222" s="47" t="s">
        <v>400</v>
      </c>
      <c r="C222" s="48" t="s">
        <v>401</v>
      </c>
      <c r="D222" s="49" t="s">
        <v>134</v>
      </c>
      <c r="E222" s="50">
        <v>46.56</v>
      </c>
      <c r="F222" s="51"/>
      <c r="G222" s="53">
        <f>ROUND(E222*F222,2)</f>
        <v>0</v>
      </c>
      <c r="H222" s="487">
        <v>10.95</v>
      </c>
      <c r="I222" s="54">
        <f>ROUND(E222*H222,2)</f>
        <v>509.83</v>
      </c>
      <c r="J222" s="487">
        <v>70.75</v>
      </c>
      <c r="K222" s="54">
        <f>ROUND(E222*J222,2)</f>
        <v>3294.12</v>
      </c>
      <c r="L222" s="54">
        <v>21</v>
      </c>
      <c r="M222" s="54">
        <f>G222*(1+L222/100)</f>
        <v>0</v>
      </c>
      <c r="N222" s="60">
        <v>8.0000000000000007E-5</v>
      </c>
      <c r="O222" s="60">
        <f>ROUND(E222*N222,2)</f>
        <v>0</v>
      </c>
      <c r="P222" s="60">
        <v>0</v>
      </c>
      <c r="Q222" s="60">
        <f>ROUND(E222*P222,2)</f>
        <v>0</v>
      </c>
      <c r="R222" s="54"/>
      <c r="S222" s="54" t="s">
        <v>135</v>
      </c>
      <c r="T222" s="54" t="s">
        <v>135</v>
      </c>
      <c r="U222" s="54">
        <v>0.156</v>
      </c>
      <c r="V222" s="54">
        <f>ROUND(E222*U222,2)</f>
        <v>7.26</v>
      </c>
      <c r="W222" s="54"/>
      <c r="X222" s="54" t="s">
        <v>136</v>
      </c>
      <c r="Y222" s="54" t="s">
        <v>137</v>
      </c>
      <c r="Z222" s="55"/>
      <c r="AA222" s="55"/>
      <c r="AB222" s="55"/>
      <c r="AC222" s="55"/>
      <c r="AD222" s="55"/>
      <c r="AE222" s="55"/>
      <c r="AF222" s="55"/>
      <c r="AG222" s="55" t="s">
        <v>138</v>
      </c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</row>
    <row r="223" spans="1:60" outlineLevel="2">
      <c r="A223" s="56"/>
      <c r="B223" s="57"/>
      <c r="C223" s="74" t="s">
        <v>402</v>
      </c>
      <c r="D223" s="75"/>
      <c r="E223" s="76">
        <v>14.16</v>
      </c>
      <c r="F223" s="54"/>
      <c r="G223" s="54"/>
      <c r="H223" s="54"/>
      <c r="I223" s="54"/>
      <c r="J223" s="54"/>
      <c r="K223" s="54"/>
      <c r="L223" s="54"/>
      <c r="M223" s="54"/>
      <c r="N223" s="60"/>
      <c r="O223" s="60"/>
      <c r="P223" s="60"/>
      <c r="Q223" s="60"/>
      <c r="R223" s="54"/>
      <c r="S223" s="54"/>
      <c r="T223" s="54"/>
      <c r="U223" s="54"/>
      <c r="V223" s="54"/>
      <c r="W223" s="54"/>
      <c r="X223" s="54"/>
      <c r="Y223" s="54"/>
      <c r="Z223" s="55"/>
      <c r="AA223" s="55"/>
      <c r="AB223" s="55"/>
      <c r="AC223" s="55"/>
      <c r="AD223" s="55"/>
      <c r="AE223" s="55"/>
      <c r="AF223" s="55"/>
      <c r="AG223" s="55" t="s">
        <v>140</v>
      </c>
      <c r="AH223" s="55">
        <v>5</v>
      </c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</row>
    <row r="224" spans="1:60" outlineLevel="3">
      <c r="A224" s="56"/>
      <c r="B224" s="57"/>
      <c r="C224" s="74" t="s">
        <v>403</v>
      </c>
      <c r="D224" s="75"/>
      <c r="E224" s="76">
        <v>32.4</v>
      </c>
      <c r="F224" s="54"/>
      <c r="G224" s="54"/>
      <c r="H224" s="54"/>
      <c r="I224" s="54"/>
      <c r="J224" s="54"/>
      <c r="K224" s="54"/>
      <c r="L224" s="54"/>
      <c r="M224" s="54"/>
      <c r="N224" s="60"/>
      <c r="O224" s="60"/>
      <c r="P224" s="60"/>
      <c r="Q224" s="60"/>
      <c r="R224" s="54"/>
      <c r="S224" s="54"/>
      <c r="T224" s="54"/>
      <c r="U224" s="54"/>
      <c r="V224" s="54"/>
      <c r="W224" s="54"/>
      <c r="X224" s="54"/>
      <c r="Y224" s="54"/>
      <c r="Z224" s="55"/>
      <c r="AA224" s="55"/>
      <c r="AB224" s="55"/>
      <c r="AC224" s="55"/>
      <c r="AD224" s="55"/>
      <c r="AE224" s="55"/>
      <c r="AF224" s="55"/>
      <c r="AG224" s="55" t="s">
        <v>140</v>
      </c>
      <c r="AH224" s="55">
        <v>0</v>
      </c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</row>
    <row r="225" spans="1:60">
      <c r="A225" s="38" t="s">
        <v>130</v>
      </c>
      <c r="B225" s="39" t="s">
        <v>96</v>
      </c>
      <c r="C225" s="40" t="s">
        <v>97</v>
      </c>
      <c r="D225" s="41"/>
      <c r="E225" s="42"/>
      <c r="F225" s="43"/>
      <c r="G225" s="44">
        <f>SUMIF(AG226:AG239,"&lt;&gt;NOR",G226:G239)</f>
        <v>0</v>
      </c>
      <c r="H225" s="45"/>
      <c r="I225" s="45">
        <f>SUM(I226:I239)</f>
        <v>14507.65</v>
      </c>
      <c r="J225" s="45"/>
      <c r="K225" s="45">
        <f>SUM(K226:K239)</f>
        <v>121266.35</v>
      </c>
      <c r="L225" s="45"/>
      <c r="M225" s="45">
        <f>SUM(M226:M239)</f>
        <v>0</v>
      </c>
      <c r="N225" s="486"/>
      <c r="O225" s="486">
        <f>SUM(O226:O239)</f>
        <v>0.26</v>
      </c>
      <c r="P225" s="486"/>
      <c r="Q225" s="486">
        <f>SUM(Q226:Q239)</f>
        <v>0.4</v>
      </c>
      <c r="R225" s="45"/>
      <c r="S225" s="45"/>
      <c r="T225" s="45"/>
      <c r="U225" s="45"/>
      <c r="V225" s="45">
        <f>SUM(V226:V239)</f>
        <v>212.65</v>
      </c>
      <c r="W225" s="45"/>
      <c r="X225" s="45"/>
      <c r="Y225" s="45"/>
      <c r="AG225" s="15" t="s">
        <v>131</v>
      </c>
    </row>
    <row r="226" spans="1:60" outlineLevel="1">
      <c r="A226" s="46">
        <v>74</v>
      </c>
      <c r="B226" s="47" t="s">
        <v>404</v>
      </c>
      <c r="C226" s="48" t="s">
        <v>405</v>
      </c>
      <c r="D226" s="49" t="s">
        <v>134</v>
      </c>
      <c r="E226" s="50">
        <v>442.41250000000002</v>
      </c>
      <c r="F226" s="51"/>
      <c r="G226" s="53">
        <f>ROUND(E226*F226,2)</f>
        <v>0</v>
      </c>
      <c r="H226" s="487">
        <v>0.11</v>
      </c>
      <c r="I226" s="54">
        <f>ROUND(E226*H226,2)</f>
        <v>48.67</v>
      </c>
      <c r="J226" s="487">
        <v>42.79</v>
      </c>
      <c r="K226" s="54">
        <f>ROUND(E226*J226,2)</f>
        <v>18930.830000000002</v>
      </c>
      <c r="L226" s="54">
        <v>21</v>
      </c>
      <c r="M226" s="54">
        <f>G226*(1+L226/100)</f>
        <v>0</v>
      </c>
      <c r="N226" s="60">
        <v>0</v>
      </c>
      <c r="O226" s="60">
        <f>ROUND(E226*N226,2)</f>
        <v>0</v>
      </c>
      <c r="P226" s="60">
        <v>8.9999999999999998E-4</v>
      </c>
      <c r="Q226" s="60">
        <f>ROUND(E226*P226,2)</f>
        <v>0.4</v>
      </c>
      <c r="R226" s="54"/>
      <c r="S226" s="54" t="s">
        <v>135</v>
      </c>
      <c r="T226" s="54" t="s">
        <v>135</v>
      </c>
      <c r="U226" s="54">
        <v>7.6679999999999998E-2</v>
      </c>
      <c r="V226" s="54">
        <f>ROUND(E226*U226,2)</f>
        <v>33.92</v>
      </c>
      <c r="W226" s="54"/>
      <c r="X226" s="54" t="s">
        <v>136</v>
      </c>
      <c r="Y226" s="54" t="s">
        <v>137</v>
      </c>
      <c r="Z226" s="55"/>
      <c r="AA226" s="55"/>
      <c r="AB226" s="55"/>
      <c r="AC226" s="55"/>
      <c r="AD226" s="55"/>
      <c r="AE226" s="55"/>
      <c r="AF226" s="55"/>
      <c r="AG226" s="55" t="s">
        <v>138</v>
      </c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</row>
    <row r="227" spans="1:60" ht="33.75" outlineLevel="2">
      <c r="A227" s="56"/>
      <c r="B227" s="57"/>
      <c r="C227" s="74" t="s">
        <v>406</v>
      </c>
      <c r="D227" s="75"/>
      <c r="E227" s="76">
        <v>131.16999999999999</v>
      </c>
      <c r="F227" s="54"/>
      <c r="G227" s="54"/>
      <c r="H227" s="54"/>
      <c r="I227" s="54"/>
      <c r="J227" s="54"/>
      <c r="K227" s="54"/>
      <c r="L227" s="54"/>
      <c r="M227" s="54"/>
      <c r="N227" s="60"/>
      <c r="O227" s="60"/>
      <c r="P227" s="60"/>
      <c r="Q227" s="60"/>
      <c r="R227" s="54"/>
      <c r="S227" s="54"/>
      <c r="T227" s="54"/>
      <c r="U227" s="54"/>
      <c r="V227" s="54"/>
      <c r="W227" s="54"/>
      <c r="X227" s="54"/>
      <c r="Y227" s="54"/>
      <c r="Z227" s="55"/>
      <c r="AA227" s="55"/>
      <c r="AB227" s="55"/>
      <c r="AC227" s="55"/>
      <c r="AD227" s="55"/>
      <c r="AE227" s="55"/>
      <c r="AF227" s="55"/>
      <c r="AG227" s="55" t="s">
        <v>140</v>
      </c>
      <c r="AH227" s="55">
        <v>0</v>
      </c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</row>
    <row r="228" spans="1:60" ht="33.75" outlineLevel="3">
      <c r="A228" s="56"/>
      <c r="B228" s="57"/>
      <c r="C228" s="74" t="s">
        <v>407</v>
      </c>
      <c r="D228" s="75"/>
      <c r="E228" s="76">
        <v>211.24250000000001</v>
      </c>
      <c r="F228" s="54"/>
      <c r="G228" s="54"/>
      <c r="H228" s="54"/>
      <c r="I228" s="54"/>
      <c r="J228" s="54"/>
      <c r="K228" s="54"/>
      <c r="L228" s="54"/>
      <c r="M228" s="54"/>
      <c r="N228" s="60"/>
      <c r="O228" s="60"/>
      <c r="P228" s="60"/>
      <c r="Q228" s="60"/>
      <c r="R228" s="54"/>
      <c r="S228" s="54"/>
      <c r="T228" s="54"/>
      <c r="U228" s="54"/>
      <c r="V228" s="54"/>
      <c r="W228" s="54"/>
      <c r="X228" s="54"/>
      <c r="Y228" s="54"/>
      <c r="Z228" s="55"/>
      <c r="AA228" s="55"/>
      <c r="AB228" s="55"/>
      <c r="AC228" s="55"/>
      <c r="AD228" s="55"/>
      <c r="AE228" s="55"/>
      <c r="AF228" s="55"/>
      <c r="AG228" s="55" t="s">
        <v>140</v>
      </c>
      <c r="AH228" s="55">
        <v>0</v>
      </c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</row>
    <row r="229" spans="1:60" outlineLevel="3">
      <c r="A229" s="56"/>
      <c r="B229" s="57"/>
      <c r="C229" s="74" t="s">
        <v>408</v>
      </c>
      <c r="D229" s="75"/>
      <c r="E229" s="76">
        <v>100</v>
      </c>
      <c r="F229" s="54"/>
      <c r="G229" s="54"/>
      <c r="H229" s="54"/>
      <c r="I229" s="54"/>
      <c r="J229" s="54"/>
      <c r="K229" s="54"/>
      <c r="L229" s="54"/>
      <c r="M229" s="54"/>
      <c r="N229" s="60"/>
      <c r="O229" s="60"/>
      <c r="P229" s="60"/>
      <c r="Q229" s="60"/>
      <c r="R229" s="54"/>
      <c r="S229" s="54"/>
      <c r="T229" s="54"/>
      <c r="U229" s="54"/>
      <c r="V229" s="54"/>
      <c r="W229" s="54"/>
      <c r="X229" s="54"/>
      <c r="Y229" s="54"/>
      <c r="Z229" s="55"/>
      <c r="AA229" s="55"/>
      <c r="AB229" s="55"/>
      <c r="AC229" s="55"/>
      <c r="AD229" s="55"/>
      <c r="AE229" s="55"/>
      <c r="AF229" s="55"/>
      <c r="AG229" s="55" t="s">
        <v>140</v>
      </c>
      <c r="AH229" s="55">
        <v>0</v>
      </c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</row>
    <row r="230" spans="1:60" outlineLevel="1">
      <c r="A230" s="46">
        <v>75</v>
      </c>
      <c r="B230" s="47" t="s">
        <v>409</v>
      </c>
      <c r="C230" s="48" t="s">
        <v>410</v>
      </c>
      <c r="D230" s="49" t="s">
        <v>134</v>
      </c>
      <c r="E230" s="50">
        <v>442.41250000000002</v>
      </c>
      <c r="F230" s="51"/>
      <c r="G230" s="53">
        <f>ROUND(E230*F230,2)</f>
        <v>0</v>
      </c>
      <c r="H230" s="487">
        <v>0.11</v>
      </c>
      <c r="I230" s="54">
        <f>ROUND(E230*H230,2)</f>
        <v>48.67</v>
      </c>
      <c r="J230" s="487">
        <v>26.49</v>
      </c>
      <c r="K230" s="54">
        <f>ROUND(E230*J230,2)</f>
        <v>11719.51</v>
      </c>
      <c r="L230" s="54">
        <v>21</v>
      </c>
      <c r="M230" s="54">
        <f>G230*(1+L230/100)</f>
        <v>0</v>
      </c>
      <c r="N230" s="60">
        <v>0</v>
      </c>
      <c r="O230" s="60">
        <f>ROUND(E230*N230,2)</f>
        <v>0</v>
      </c>
      <c r="P230" s="60">
        <v>0</v>
      </c>
      <c r="Q230" s="60">
        <f>ROUND(E230*P230,2)</f>
        <v>0</v>
      </c>
      <c r="R230" s="54"/>
      <c r="S230" s="54" t="s">
        <v>135</v>
      </c>
      <c r="T230" s="54" t="s">
        <v>135</v>
      </c>
      <c r="U230" s="54">
        <v>4.7539999999999999E-2</v>
      </c>
      <c r="V230" s="54">
        <f>ROUND(E230*U230,2)</f>
        <v>21.03</v>
      </c>
      <c r="W230" s="54"/>
      <c r="X230" s="54" t="s">
        <v>136</v>
      </c>
      <c r="Y230" s="54" t="s">
        <v>137</v>
      </c>
      <c r="Z230" s="55"/>
      <c r="AA230" s="55"/>
      <c r="AB230" s="55"/>
      <c r="AC230" s="55"/>
      <c r="AD230" s="55"/>
      <c r="AE230" s="55"/>
      <c r="AF230" s="55"/>
      <c r="AG230" s="55" t="s">
        <v>138</v>
      </c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</row>
    <row r="231" spans="1:60" outlineLevel="2">
      <c r="A231" s="56"/>
      <c r="B231" s="57"/>
      <c r="C231" s="74" t="s">
        <v>411</v>
      </c>
      <c r="D231" s="75"/>
      <c r="E231" s="76">
        <v>442.41250000000002</v>
      </c>
      <c r="F231" s="54"/>
      <c r="G231" s="54"/>
      <c r="H231" s="54"/>
      <c r="I231" s="54"/>
      <c r="J231" s="54"/>
      <c r="K231" s="54"/>
      <c r="L231" s="54"/>
      <c r="M231" s="54"/>
      <c r="N231" s="60"/>
      <c r="O231" s="60"/>
      <c r="P231" s="60"/>
      <c r="Q231" s="60"/>
      <c r="R231" s="54"/>
      <c r="S231" s="54"/>
      <c r="T231" s="54"/>
      <c r="U231" s="54"/>
      <c r="V231" s="54"/>
      <c r="W231" s="54"/>
      <c r="X231" s="54"/>
      <c r="Y231" s="54"/>
      <c r="Z231" s="55"/>
      <c r="AA231" s="55"/>
      <c r="AB231" s="55"/>
      <c r="AC231" s="55"/>
      <c r="AD231" s="55"/>
      <c r="AE231" s="55"/>
      <c r="AF231" s="55"/>
      <c r="AG231" s="55" t="s">
        <v>140</v>
      </c>
      <c r="AH231" s="55">
        <v>5</v>
      </c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</row>
    <row r="232" spans="1:60" outlineLevel="1">
      <c r="A232" s="46">
        <v>76</v>
      </c>
      <c r="B232" s="47" t="s">
        <v>412</v>
      </c>
      <c r="C232" s="48" t="s">
        <v>1126</v>
      </c>
      <c r="D232" s="49" t="s">
        <v>134</v>
      </c>
      <c r="E232" s="50">
        <v>1173.4784999999999</v>
      </c>
      <c r="F232" s="51"/>
      <c r="G232" s="53">
        <f>ROUND(E232*F232,2)</f>
        <v>0</v>
      </c>
      <c r="H232" s="487">
        <v>5.59</v>
      </c>
      <c r="I232" s="54">
        <f>ROUND(E232*H232,2)</f>
        <v>6559.74</v>
      </c>
      <c r="J232" s="487">
        <v>18.71</v>
      </c>
      <c r="K232" s="54">
        <f>ROUND(E232*J232,2)</f>
        <v>21955.78</v>
      </c>
      <c r="L232" s="54">
        <v>21</v>
      </c>
      <c r="M232" s="54">
        <f>G232*(1+L232/100)</f>
        <v>0</v>
      </c>
      <c r="N232" s="60">
        <v>6.9999999999999994E-5</v>
      </c>
      <c r="O232" s="60">
        <f>ROUND(E232*N232,2)</f>
        <v>0.08</v>
      </c>
      <c r="P232" s="60">
        <v>0</v>
      </c>
      <c r="Q232" s="60">
        <f>ROUND(E232*P232,2)</f>
        <v>0</v>
      </c>
      <c r="R232" s="54"/>
      <c r="S232" s="54" t="s">
        <v>135</v>
      </c>
      <c r="T232" s="54" t="s">
        <v>135</v>
      </c>
      <c r="U232" s="54">
        <v>3.2480000000000002E-2</v>
      </c>
      <c r="V232" s="54">
        <f>ROUND(E232*U232,2)</f>
        <v>38.11</v>
      </c>
      <c r="W232" s="54"/>
      <c r="X232" s="54" t="s">
        <v>136</v>
      </c>
      <c r="Y232" s="54" t="s">
        <v>137</v>
      </c>
      <c r="Z232" s="55"/>
      <c r="AA232" s="55"/>
      <c r="AB232" s="55"/>
      <c r="AC232" s="55"/>
      <c r="AD232" s="55"/>
      <c r="AE232" s="55"/>
      <c r="AF232" s="55"/>
      <c r="AG232" s="55" t="s">
        <v>138</v>
      </c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</row>
    <row r="233" spans="1:60" outlineLevel="2">
      <c r="A233" s="56"/>
      <c r="B233" s="57"/>
      <c r="C233" s="74" t="s">
        <v>413</v>
      </c>
      <c r="D233" s="75"/>
      <c r="E233" s="76">
        <v>2.8</v>
      </c>
      <c r="F233" s="54"/>
      <c r="G233" s="54"/>
      <c r="H233" s="54"/>
      <c r="I233" s="54"/>
      <c r="J233" s="54"/>
      <c r="K233" s="54"/>
      <c r="L233" s="54"/>
      <c r="M233" s="54"/>
      <c r="N233" s="60"/>
      <c r="O233" s="60"/>
      <c r="P233" s="60"/>
      <c r="Q233" s="60"/>
      <c r="R233" s="54"/>
      <c r="S233" s="54"/>
      <c r="T233" s="54"/>
      <c r="U233" s="54"/>
      <c r="V233" s="54"/>
      <c r="W233" s="54"/>
      <c r="X233" s="54"/>
      <c r="Y233" s="54"/>
      <c r="Z233" s="55"/>
      <c r="AA233" s="55"/>
      <c r="AB233" s="55"/>
      <c r="AC233" s="55"/>
      <c r="AD233" s="55"/>
      <c r="AE233" s="55"/>
      <c r="AF233" s="55"/>
      <c r="AG233" s="55" t="s">
        <v>140</v>
      </c>
      <c r="AH233" s="55">
        <v>0</v>
      </c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</row>
    <row r="234" spans="1:60" outlineLevel="3">
      <c r="A234" s="56"/>
      <c r="B234" s="57"/>
      <c r="C234" s="74" t="s">
        <v>411</v>
      </c>
      <c r="D234" s="75"/>
      <c r="E234" s="76">
        <v>442.41250000000002</v>
      </c>
      <c r="F234" s="54"/>
      <c r="G234" s="54"/>
      <c r="H234" s="54"/>
      <c r="I234" s="54"/>
      <c r="J234" s="54"/>
      <c r="K234" s="54"/>
      <c r="L234" s="54"/>
      <c r="M234" s="54"/>
      <c r="N234" s="60"/>
      <c r="O234" s="60"/>
      <c r="P234" s="60"/>
      <c r="Q234" s="60"/>
      <c r="R234" s="54"/>
      <c r="S234" s="54"/>
      <c r="T234" s="54"/>
      <c r="U234" s="54"/>
      <c r="V234" s="54"/>
      <c r="W234" s="54"/>
      <c r="X234" s="54"/>
      <c r="Y234" s="54"/>
      <c r="Z234" s="55"/>
      <c r="AA234" s="55"/>
      <c r="AB234" s="55"/>
      <c r="AC234" s="55"/>
      <c r="AD234" s="55"/>
      <c r="AE234" s="55"/>
      <c r="AF234" s="55"/>
      <c r="AG234" s="55" t="s">
        <v>140</v>
      </c>
      <c r="AH234" s="55">
        <v>5</v>
      </c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</row>
    <row r="235" spans="1:60" outlineLevel="3">
      <c r="A235" s="56"/>
      <c r="B235" s="57"/>
      <c r="C235" s="74" t="s">
        <v>414</v>
      </c>
      <c r="D235" s="75"/>
      <c r="E235" s="76">
        <v>4.7725</v>
      </c>
      <c r="F235" s="54"/>
      <c r="G235" s="54"/>
      <c r="H235" s="54"/>
      <c r="I235" s="54"/>
      <c r="J235" s="54"/>
      <c r="K235" s="54"/>
      <c r="L235" s="54"/>
      <c r="M235" s="54"/>
      <c r="N235" s="60"/>
      <c r="O235" s="60"/>
      <c r="P235" s="60"/>
      <c r="Q235" s="60"/>
      <c r="R235" s="54"/>
      <c r="S235" s="54"/>
      <c r="T235" s="54"/>
      <c r="U235" s="54"/>
      <c r="V235" s="54"/>
      <c r="W235" s="54"/>
      <c r="X235" s="54"/>
      <c r="Y235" s="54"/>
      <c r="Z235" s="55"/>
      <c r="AA235" s="55"/>
      <c r="AB235" s="55"/>
      <c r="AC235" s="55"/>
      <c r="AD235" s="55"/>
      <c r="AE235" s="55"/>
      <c r="AF235" s="55"/>
      <c r="AG235" s="55" t="s">
        <v>140</v>
      </c>
      <c r="AH235" s="55">
        <v>5</v>
      </c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</row>
    <row r="236" spans="1:60" outlineLevel="3">
      <c r="A236" s="56"/>
      <c r="B236" s="57"/>
      <c r="C236" s="74" t="s">
        <v>415</v>
      </c>
      <c r="D236" s="75"/>
      <c r="E236" s="76">
        <v>26.311</v>
      </c>
      <c r="F236" s="54"/>
      <c r="G236" s="54"/>
      <c r="H236" s="54"/>
      <c r="I236" s="54"/>
      <c r="J236" s="54"/>
      <c r="K236" s="54"/>
      <c r="L236" s="54"/>
      <c r="M236" s="54"/>
      <c r="N236" s="60"/>
      <c r="O236" s="60"/>
      <c r="P236" s="60"/>
      <c r="Q236" s="60"/>
      <c r="R236" s="54"/>
      <c r="S236" s="54"/>
      <c r="T236" s="54"/>
      <c r="U236" s="54"/>
      <c r="V236" s="54"/>
      <c r="W236" s="54"/>
      <c r="X236" s="54"/>
      <c r="Y236" s="54"/>
      <c r="Z236" s="55"/>
      <c r="AA236" s="55"/>
      <c r="AB236" s="55"/>
      <c r="AC236" s="55"/>
      <c r="AD236" s="55"/>
      <c r="AE236" s="55"/>
      <c r="AF236" s="55"/>
      <c r="AG236" s="55" t="s">
        <v>140</v>
      </c>
      <c r="AH236" s="55">
        <v>5</v>
      </c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</row>
    <row r="237" spans="1:60" outlineLevel="3">
      <c r="A237" s="56"/>
      <c r="B237" s="57"/>
      <c r="C237" s="74" t="s">
        <v>416</v>
      </c>
      <c r="D237" s="75"/>
      <c r="E237" s="76">
        <v>697.1825</v>
      </c>
      <c r="F237" s="54"/>
      <c r="G237" s="54"/>
      <c r="H237" s="54"/>
      <c r="I237" s="54"/>
      <c r="J237" s="54"/>
      <c r="K237" s="54"/>
      <c r="L237" s="54"/>
      <c r="M237" s="54"/>
      <c r="N237" s="60"/>
      <c r="O237" s="60"/>
      <c r="P237" s="60"/>
      <c r="Q237" s="60"/>
      <c r="R237" s="54"/>
      <c r="S237" s="54"/>
      <c r="T237" s="54"/>
      <c r="U237" s="54"/>
      <c r="V237" s="54"/>
      <c r="W237" s="54"/>
      <c r="X237" s="54"/>
      <c r="Y237" s="54"/>
      <c r="Z237" s="55"/>
      <c r="AA237" s="55"/>
      <c r="AB237" s="55"/>
      <c r="AC237" s="55"/>
      <c r="AD237" s="55"/>
      <c r="AE237" s="55"/>
      <c r="AF237" s="55"/>
      <c r="AG237" s="55" t="s">
        <v>140</v>
      </c>
      <c r="AH237" s="55">
        <v>5</v>
      </c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</row>
    <row r="238" spans="1:60" outlineLevel="1">
      <c r="A238" s="46">
        <v>77</v>
      </c>
      <c r="B238" s="47" t="s">
        <v>417</v>
      </c>
      <c r="C238" s="48" t="s">
        <v>1127</v>
      </c>
      <c r="D238" s="49" t="s">
        <v>134</v>
      </c>
      <c r="E238" s="50">
        <v>1173.4784999999999</v>
      </c>
      <c r="F238" s="51"/>
      <c r="G238" s="53">
        <f>ROUND(E238*F238,2)</f>
        <v>0</v>
      </c>
      <c r="H238" s="487">
        <v>6.69</v>
      </c>
      <c r="I238" s="54">
        <f>ROUND(E238*H238,2)</f>
        <v>7850.57</v>
      </c>
      <c r="J238" s="487">
        <v>58.51</v>
      </c>
      <c r="K238" s="54">
        <f>ROUND(E238*J238,2)</f>
        <v>68660.23</v>
      </c>
      <c r="L238" s="54">
        <v>21</v>
      </c>
      <c r="M238" s="54">
        <f>G238*(1+L238/100)</f>
        <v>0</v>
      </c>
      <c r="N238" s="60">
        <v>1.4999999999999999E-4</v>
      </c>
      <c r="O238" s="60">
        <f>ROUND(E238*N238,2)</f>
        <v>0.18</v>
      </c>
      <c r="P238" s="60">
        <v>0</v>
      </c>
      <c r="Q238" s="60">
        <f>ROUND(E238*P238,2)</f>
        <v>0</v>
      </c>
      <c r="R238" s="54"/>
      <c r="S238" s="54" t="s">
        <v>135</v>
      </c>
      <c r="T238" s="54" t="s">
        <v>135</v>
      </c>
      <c r="U238" s="54">
        <v>0.10191</v>
      </c>
      <c r="V238" s="54">
        <f>ROUND(E238*U238,2)</f>
        <v>119.59</v>
      </c>
      <c r="W238" s="54"/>
      <c r="X238" s="54" t="s">
        <v>136</v>
      </c>
      <c r="Y238" s="54" t="s">
        <v>137</v>
      </c>
      <c r="Z238" s="55"/>
      <c r="AA238" s="55"/>
      <c r="AB238" s="55"/>
      <c r="AC238" s="55"/>
      <c r="AD238" s="55"/>
      <c r="AE238" s="55"/>
      <c r="AF238" s="55"/>
      <c r="AG238" s="55" t="s">
        <v>138</v>
      </c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</row>
    <row r="239" spans="1:60" outlineLevel="2">
      <c r="A239" s="56"/>
      <c r="B239" s="57"/>
      <c r="C239" s="74" t="s">
        <v>418</v>
      </c>
      <c r="D239" s="75"/>
      <c r="E239" s="76">
        <v>1173.4784999999999</v>
      </c>
      <c r="F239" s="54"/>
      <c r="G239" s="54"/>
      <c r="H239" s="54"/>
      <c r="I239" s="54"/>
      <c r="J239" s="54"/>
      <c r="K239" s="54"/>
      <c r="L239" s="54"/>
      <c r="M239" s="54"/>
      <c r="N239" s="60"/>
      <c r="O239" s="60"/>
      <c r="P239" s="60"/>
      <c r="Q239" s="60"/>
      <c r="R239" s="54"/>
      <c r="S239" s="54"/>
      <c r="T239" s="54"/>
      <c r="U239" s="54"/>
      <c r="V239" s="54"/>
      <c r="W239" s="54"/>
      <c r="X239" s="54"/>
      <c r="Y239" s="54"/>
      <c r="Z239" s="55"/>
      <c r="AA239" s="55"/>
      <c r="AB239" s="55"/>
      <c r="AC239" s="55"/>
      <c r="AD239" s="55"/>
      <c r="AE239" s="55"/>
      <c r="AF239" s="55"/>
      <c r="AG239" s="55" t="s">
        <v>140</v>
      </c>
      <c r="AH239" s="55">
        <v>5</v>
      </c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</row>
    <row r="240" spans="1:60">
      <c r="A240" s="38" t="s">
        <v>130</v>
      </c>
      <c r="B240" s="39" t="s">
        <v>98</v>
      </c>
      <c r="C240" s="40" t="s">
        <v>99</v>
      </c>
      <c r="D240" s="41"/>
      <c r="E240" s="42"/>
      <c r="F240" s="43"/>
      <c r="G240" s="44">
        <f>SUMIF(AG241:AG242,"&lt;&gt;NOR",G241:G242)</f>
        <v>0</v>
      </c>
      <c r="H240" s="45"/>
      <c r="I240" s="45">
        <f>SUM(I241:I242)</f>
        <v>0</v>
      </c>
      <c r="J240" s="45"/>
      <c r="K240" s="45">
        <f>SUM(K241:K242)</f>
        <v>1046259</v>
      </c>
      <c r="L240" s="45"/>
      <c r="M240" s="45">
        <f>SUM(M241:M242)</f>
        <v>0</v>
      </c>
      <c r="N240" s="486"/>
      <c r="O240" s="486">
        <f>SUM(O241:O242)</f>
        <v>0</v>
      </c>
      <c r="P240" s="486"/>
      <c r="Q240" s="486">
        <f>SUM(Q241:Q242)</f>
        <v>0</v>
      </c>
      <c r="R240" s="45"/>
      <c r="S240" s="45"/>
      <c r="T240" s="45"/>
      <c r="U240" s="45"/>
      <c r="V240" s="45">
        <f>SUM(V241:V242)</f>
        <v>0</v>
      </c>
      <c r="W240" s="45"/>
      <c r="X240" s="45"/>
      <c r="Y240" s="45"/>
      <c r="AG240" s="15" t="s">
        <v>131</v>
      </c>
    </row>
    <row r="241" spans="1:60" ht="22.5" outlineLevel="1">
      <c r="A241" s="65">
        <v>78</v>
      </c>
      <c r="B241" s="66" t="s">
        <v>419</v>
      </c>
      <c r="C241" s="67" t="s">
        <v>420</v>
      </c>
      <c r="D241" s="68" t="s">
        <v>284</v>
      </c>
      <c r="E241" s="69">
        <v>1</v>
      </c>
      <c r="F241" s="70"/>
      <c r="G241" s="72">
        <f>ROUND(E241*F241,2)</f>
        <v>0</v>
      </c>
      <c r="H241" s="487">
        <v>0</v>
      </c>
      <c r="I241" s="54">
        <f>ROUND(E241*H241,2)</f>
        <v>0</v>
      </c>
      <c r="J241" s="487">
        <v>25000</v>
      </c>
      <c r="K241" s="54">
        <f>ROUND(E241*J241,2)</f>
        <v>25000</v>
      </c>
      <c r="L241" s="54">
        <v>21</v>
      </c>
      <c r="M241" s="54">
        <f>G241*(1+L241/100)</f>
        <v>0</v>
      </c>
      <c r="N241" s="60">
        <v>0</v>
      </c>
      <c r="O241" s="60">
        <f>ROUND(E241*N241,2)</f>
        <v>0</v>
      </c>
      <c r="P241" s="60">
        <v>0</v>
      </c>
      <c r="Q241" s="60">
        <f>ROUND(E241*P241,2)</f>
        <v>0</v>
      </c>
      <c r="R241" s="54"/>
      <c r="S241" s="54" t="s">
        <v>285</v>
      </c>
      <c r="T241" s="54" t="s">
        <v>286</v>
      </c>
      <c r="U241" s="54">
        <v>0</v>
      </c>
      <c r="V241" s="54">
        <f>ROUND(E241*U241,2)</f>
        <v>0</v>
      </c>
      <c r="W241" s="54"/>
      <c r="X241" s="54" t="s">
        <v>136</v>
      </c>
      <c r="Y241" s="54" t="s">
        <v>137</v>
      </c>
      <c r="Z241" s="55"/>
      <c r="AA241" s="55"/>
      <c r="AB241" s="55"/>
      <c r="AC241" s="55"/>
      <c r="AD241" s="55"/>
      <c r="AE241" s="55"/>
      <c r="AF241" s="55"/>
      <c r="AG241" s="55" t="s">
        <v>138</v>
      </c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</row>
    <row r="242" spans="1:60" outlineLevel="1">
      <c r="A242" s="65">
        <v>79</v>
      </c>
      <c r="B242" s="66" t="s">
        <v>421</v>
      </c>
      <c r="C242" s="67" t="s">
        <v>422</v>
      </c>
      <c r="D242" s="68" t="s">
        <v>284</v>
      </c>
      <c r="E242" s="69">
        <v>1</v>
      </c>
      <c r="F242" s="70">
        <f>Titul!F19</f>
        <v>0</v>
      </c>
      <c r="G242" s="72">
        <f>ROUND(E242*F242,2)</f>
        <v>0</v>
      </c>
      <c r="H242" s="487">
        <v>0</v>
      </c>
      <c r="I242" s="54">
        <f>ROUND(E242*H242,2)</f>
        <v>0</v>
      </c>
      <c r="J242" s="487">
        <v>1021259</v>
      </c>
      <c r="K242" s="54">
        <f>ROUND(E242*J242,2)</f>
        <v>1021259</v>
      </c>
      <c r="L242" s="54">
        <v>21</v>
      </c>
      <c r="M242" s="54">
        <f>G242*(1+L242/100)</f>
        <v>0</v>
      </c>
      <c r="N242" s="60">
        <v>0</v>
      </c>
      <c r="O242" s="60">
        <f>ROUND(E242*N242,2)</f>
        <v>0</v>
      </c>
      <c r="P242" s="60">
        <v>0</v>
      </c>
      <c r="Q242" s="60">
        <f>ROUND(E242*P242,2)</f>
        <v>0</v>
      </c>
      <c r="R242" s="54"/>
      <c r="S242" s="54" t="s">
        <v>285</v>
      </c>
      <c r="T242" s="54" t="s">
        <v>286</v>
      </c>
      <c r="U242" s="54">
        <v>0</v>
      </c>
      <c r="V242" s="54">
        <f>ROUND(E242*U242,2)</f>
        <v>0</v>
      </c>
      <c r="W242" s="54"/>
      <c r="X242" s="54" t="s">
        <v>136</v>
      </c>
      <c r="Y242" s="54" t="s">
        <v>137</v>
      </c>
      <c r="Z242" s="55"/>
      <c r="AA242" s="55"/>
      <c r="AB242" s="55"/>
      <c r="AC242" s="55"/>
      <c r="AD242" s="55"/>
      <c r="AE242" s="55"/>
      <c r="AF242" s="55"/>
      <c r="AG242" s="55" t="s">
        <v>138</v>
      </c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</row>
    <row r="243" spans="1:60">
      <c r="A243" s="38" t="s">
        <v>130</v>
      </c>
      <c r="B243" s="39" t="s">
        <v>100</v>
      </c>
      <c r="C243" s="40" t="s">
        <v>101</v>
      </c>
      <c r="D243" s="41"/>
      <c r="E243" s="42"/>
      <c r="F243" s="43"/>
      <c r="G243" s="44">
        <f>SUMIF(AG244:AG244,"&lt;&gt;NOR",G244:G244)</f>
        <v>0</v>
      </c>
      <c r="H243" s="45"/>
      <c r="I243" s="45">
        <f>SUM(I244:I244)</f>
        <v>0</v>
      </c>
      <c r="J243" s="45"/>
      <c r="K243" s="45">
        <f>SUM(K244:K244)</f>
        <v>1065244</v>
      </c>
      <c r="L243" s="45"/>
      <c r="M243" s="45">
        <f>SUM(M244:M244)</f>
        <v>0</v>
      </c>
      <c r="N243" s="486"/>
      <c r="O243" s="486">
        <f>SUM(O244:O244)</f>
        <v>0</v>
      </c>
      <c r="P243" s="486"/>
      <c r="Q243" s="486">
        <f>SUM(Q244:Q244)</f>
        <v>0</v>
      </c>
      <c r="R243" s="45"/>
      <c r="S243" s="45"/>
      <c r="T243" s="45"/>
      <c r="U243" s="45"/>
      <c r="V243" s="45">
        <f>SUM(V244:V244)</f>
        <v>0</v>
      </c>
      <c r="W243" s="45"/>
      <c r="X243" s="45"/>
      <c r="Y243" s="45"/>
      <c r="AG243" s="15" t="s">
        <v>131</v>
      </c>
    </row>
    <row r="244" spans="1:60" outlineLevel="1">
      <c r="A244" s="65">
        <v>80</v>
      </c>
      <c r="B244" s="66" t="s">
        <v>423</v>
      </c>
      <c r="C244" s="67" t="s">
        <v>424</v>
      </c>
      <c r="D244" s="68" t="s">
        <v>284</v>
      </c>
      <c r="E244" s="69">
        <v>1</v>
      </c>
      <c r="F244" s="70">
        <f>'REKAPITULACE VZT'!D39</f>
        <v>0</v>
      </c>
      <c r="G244" s="72">
        <f>ROUND(E244*F244,2)</f>
        <v>0</v>
      </c>
      <c r="H244" s="487">
        <v>0</v>
      </c>
      <c r="I244" s="54">
        <f>ROUND(E244*H244,2)</f>
        <v>0</v>
      </c>
      <c r="J244" s="487">
        <v>1065244</v>
      </c>
      <c r="K244" s="54">
        <f>ROUND(E244*J244,2)</f>
        <v>1065244</v>
      </c>
      <c r="L244" s="54">
        <v>21</v>
      </c>
      <c r="M244" s="54">
        <f>G244*(1+L244/100)</f>
        <v>0</v>
      </c>
      <c r="N244" s="60">
        <v>0</v>
      </c>
      <c r="O244" s="60">
        <f>ROUND(E244*N244,2)</f>
        <v>0</v>
      </c>
      <c r="P244" s="60">
        <v>0</v>
      </c>
      <c r="Q244" s="60">
        <f>ROUND(E244*P244,2)</f>
        <v>0</v>
      </c>
      <c r="R244" s="54"/>
      <c r="S244" s="54" t="s">
        <v>285</v>
      </c>
      <c r="T244" s="54" t="s">
        <v>286</v>
      </c>
      <c r="U244" s="54">
        <v>0</v>
      </c>
      <c r="V244" s="54">
        <f>ROUND(E244*U244,2)</f>
        <v>0</v>
      </c>
      <c r="W244" s="54"/>
      <c r="X244" s="54" t="s">
        <v>136</v>
      </c>
      <c r="Y244" s="54" t="s">
        <v>137</v>
      </c>
      <c r="Z244" s="55"/>
      <c r="AA244" s="55"/>
      <c r="AB244" s="55"/>
      <c r="AC244" s="55"/>
      <c r="AD244" s="55"/>
      <c r="AE244" s="55"/>
      <c r="AF244" s="55"/>
      <c r="AG244" s="55" t="s">
        <v>138</v>
      </c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</row>
    <row r="245" spans="1:60">
      <c r="A245" s="38" t="s">
        <v>130</v>
      </c>
      <c r="B245" s="39" t="s">
        <v>102</v>
      </c>
      <c r="C245" s="40" t="s">
        <v>30</v>
      </c>
      <c r="D245" s="41"/>
      <c r="E245" s="42"/>
      <c r="F245" s="43"/>
      <c r="G245" s="44">
        <f>SUMIF(AG246:AG246,"&lt;&gt;NOR",G246:G246)</f>
        <v>0</v>
      </c>
      <c r="H245" s="45"/>
      <c r="I245" s="45">
        <f>SUM(I246:I246)</f>
        <v>0</v>
      </c>
      <c r="J245" s="45"/>
      <c r="K245" s="45">
        <f>SUM(K246:K246)</f>
        <v>148200</v>
      </c>
      <c r="L245" s="45"/>
      <c r="M245" s="45">
        <f>SUM(M246:M246)</f>
        <v>0</v>
      </c>
      <c r="N245" s="486"/>
      <c r="O245" s="486">
        <f>SUM(O246:O246)</f>
        <v>0</v>
      </c>
      <c r="P245" s="486"/>
      <c r="Q245" s="486">
        <f>SUM(Q246:Q246)</f>
        <v>0</v>
      </c>
      <c r="R245" s="45"/>
      <c r="S245" s="45"/>
      <c r="T245" s="45"/>
      <c r="U245" s="45"/>
      <c r="V245" s="45">
        <f>SUM(V246:V246)</f>
        <v>0</v>
      </c>
      <c r="W245" s="45"/>
      <c r="X245" s="45"/>
      <c r="Y245" s="45"/>
      <c r="AG245" s="15" t="s">
        <v>131</v>
      </c>
    </row>
    <row r="246" spans="1:60" outlineLevel="1">
      <c r="A246" s="46">
        <v>81</v>
      </c>
      <c r="B246" s="47" t="s">
        <v>425</v>
      </c>
      <c r="C246" s="48" t="s">
        <v>426</v>
      </c>
      <c r="D246" s="49" t="s">
        <v>427</v>
      </c>
      <c r="E246" s="50">
        <v>1</v>
      </c>
      <c r="F246" s="51"/>
      <c r="G246" s="53">
        <f>ROUND(E246*F246,2)</f>
        <v>0</v>
      </c>
      <c r="H246" s="487">
        <v>0</v>
      </c>
      <c r="I246" s="54">
        <f>ROUND(E246*H246,2)</f>
        <v>0</v>
      </c>
      <c r="J246" s="487">
        <v>148200</v>
      </c>
      <c r="K246" s="54">
        <f>ROUND(E246*J246,2)</f>
        <v>148200</v>
      </c>
      <c r="L246" s="54">
        <v>21</v>
      </c>
      <c r="M246" s="54">
        <f>G246*(1+L246/100)</f>
        <v>0</v>
      </c>
      <c r="N246" s="60">
        <v>0</v>
      </c>
      <c r="O246" s="60">
        <f>ROUND(E246*N246,2)</f>
        <v>0</v>
      </c>
      <c r="P246" s="60">
        <v>0</v>
      </c>
      <c r="Q246" s="60">
        <f>ROUND(E246*P246,2)</f>
        <v>0</v>
      </c>
      <c r="R246" s="54"/>
      <c r="S246" s="54" t="s">
        <v>135</v>
      </c>
      <c r="T246" s="54" t="s">
        <v>286</v>
      </c>
      <c r="U246" s="54">
        <v>0</v>
      </c>
      <c r="V246" s="54">
        <f>ROUND(E246*U246,2)</f>
        <v>0</v>
      </c>
      <c r="W246" s="54"/>
      <c r="X246" s="54" t="s">
        <v>428</v>
      </c>
      <c r="Y246" s="54" t="s">
        <v>137</v>
      </c>
      <c r="Z246" s="55"/>
      <c r="AA246" s="55"/>
      <c r="AB246" s="55"/>
      <c r="AC246" s="55"/>
      <c r="AD246" s="55"/>
      <c r="AE246" s="55"/>
      <c r="AF246" s="55"/>
      <c r="AG246" s="55" t="s">
        <v>429</v>
      </c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</row>
    <row r="247" spans="1:60">
      <c r="A247" s="33"/>
      <c r="B247" s="34"/>
      <c r="C247" s="77"/>
      <c r="D247" s="35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AE247" s="15">
        <v>12</v>
      </c>
      <c r="AF247" s="15">
        <v>21</v>
      </c>
      <c r="AG247" s="15" t="s">
        <v>116</v>
      </c>
    </row>
    <row r="248" spans="1:60">
      <c r="A248" s="78"/>
      <c r="B248" s="79" t="s">
        <v>31</v>
      </c>
      <c r="C248" s="80"/>
      <c r="D248" s="81"/>
      <c r="E248" s="82"/>
      <c r="F248" s="82"/>
      <c r="G248" s="83">
        <f>G8+G17+G20+G39+G49+G52+G55+G58+G105+G107+G132+G134+G137+G139+G141+G152+G166+G176+G205+G208+G217+G225+G240+G243+G245</f>
        <v>0</v>
      </c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AE248" s="15">
        <f>SUMIF(L7:L246,AE247,G7:G246)</f>
        <v>0</v>
      </c>
      <c r="AF248" s="15">
        <f>SUMIF(L7:L246,AF247,G7:G246)</f>
        <v>0</v>
      </c>
      <c r="AG248" s="15" t="s">
        <v>430</v>
      </c>
    </row>
    <row r="249" spans="1:60">
      <c r="A249" s="33"/>
      <c r="B249" s="34"/>
      <c r="C249" s="77"/>
      <c r="D249" s="35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60">
      <c r="A250" s="33"/>
      <c r="B250" s="34"/>
      <c r="C250" s="77"/>
      <c r="D250" s="3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60">
      <c r="A251" s="488" t="s">
        <v>431</v>
      </c>
      <c r="B251" s="488"/>
      <c r="C251" s="489"/>
      <c r="D251" s="35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60">
      <c r="A252" s="490"/>
      <c r="B252" s="491"/>
      <c r="C252" s="492"/>
      <c r="D252" s="491"/>
      <c r="E252" s="491"/>
      <c r="F252" s="491"/>
      <c r="G252" s="49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AG252" s="15" t="s">
        <v>432</v>
      </c>
    </row>
    <row r="253" spans="1:60">
      <c r="A253" s="494"/>
      <c r="B253" s="495"/>
      <c r="C253" s="496"/>
      <c r="D253" s="495"/>
      <c r="E253" s="495"/>
      <c r="F253" s="495"/>
      <c r="G253" s="497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60">
      <c r="A254" s="494"/>
      <c r="B254" s="495"/>
      <c r="C254" s="496"/>
      <c r="D254" s="495"/>
      <c r="E254" s="495"/>
      <c r="F254" s="495"/>
      <c r="G254" s="497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60">
      <c r="A255" s="494"/>
      <c r="B255" s="495"/>
      <c r="C255" s="496"/>
      <c r="D255" s="495"/>
      <c r="E255" s="495"/>
      <c r="F255" s="495"/>
      <c r="G255" s="497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60">
      <c r="A256" s="498"/>
      <c r="B256" s="499"/>
      <c r="C256" s="500"/>
      <c r="D256" s="499"/>
      <c r="E256" s="499"/>
      <c r="F256" s="499"/>
      <c r="G256" s="501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33">
      <c r="A257" s="33"/>
      <c r="B257" s="34"/>
      <c r="C257" s="77"/>
      <c r="D257" s="35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33">
      <c r="C258" s="84"/>
      <c r="D258" s="27"/>
      <c r="AG258" s="15" t="s">
        <v>433</v>
      </c>
    </row>
    <row r="259" spans="1:33">
      <c r="D259" s="27"/>
    </row>
    <row r="260" spans="1:33">
      <c r="D260" s="27"/>
    </row>
    <row r="261" spans="1:33">
      <c r="D261" s="27"/>
    </row>
    <row r="262" spans="1:33">
      <c r="D262" s="27"/>
    </row>
    <row r="263" spans="1:33">
      <c r="D263" s="27"/>
    </row>
    <row r="264" spans="1:33">
      <c r="D264" s="27"/>
    </row>
    <row r="265" spans="1:33">
      <c r="D265" s="27"/>
    </row>
    <row r="266" spans="1:33">
      <c r="D266" s="27"/>
    </row>
    <row r="267" spans="1:33">
      <c r="D267" s="27"/>
    </row>
    <row r="268" spans="1:33">
      <c r="D268" s="27"/>
    </row>
    <row r="269" spans="1:33">
      <c r="D269" s="27"/>
    </row>
    <row r="270" spans="1:33">
      <c r="D270" s="27"/>
    </row>
    <row r="271" spans="1:33">
      <c r="D271" s="27"/>
    </row>
    <row r="272" spans="1:33">
      <c r="D272" s="27"/>
    </row>
    <row r="273" spans="4:4">
      <c r="D273" s="27"/>
    </row>
    <row r="274" spans="4:4">
      <c r="D274" s="27"/>
    </row>
    <row r="275" spans="4:4">
      <c r="D275" s="27"/>
    </row>
    <row r="276" spans="4:4">
      <c r="D276" s="27"/>
    </row>
    <row r="277" spans="4:4">
      <c r="D277" s="27"/>
    </row>
    <row r="278" spans="4:4">
      <c r="D278" s="27"/>
    </row>
    <row r="279" spans="4:4">
      <c r="D279" s="27"/>
    </row>
    <row r="280" spans="4:4">
      <c r="D280" s="27"/>
    </row>
    <row r="281" spans="4:4">
      <c r="D281" s="27"/>
    </row>
    <row r="282" spans="4:4">
      <c r="D282" s="27"/>
    </row>
    <row r="283" spans="4:4">
      <c r="D283" s="27"/>
    </row>
    <row r="284" spans="4:4">
      <c r="D284" s="27"/>
    </row>
    <row r="285" spans="4:4">
      <c r="D285" s="27"/>
    </row>
    <row r="286" spans="4:4">
      <c r="D286" s="27"/>
    </row>
    <row r="287" spans="4:4">
      <c r="D287" s="27"/>
    </row>
    <row r="288" spans="4:4">
      <c r="D288" s="27"/>
    </row>
    <row r="289" spans="4:4">
      <c r="D289" s="27"/>
    </row>
    <row r="290" spans="4:4">
      <c r="D290" s="27"/>
    </row>
    <row r="291" spans="4:4">
      <c r="D291" s="27"/>
    </row>
    <row r="292" spans="4:4">
      <c r="D292" s="27"/>
    </row>
    <row r="293" spans="4:4">
      <c r="D293" s="27"/>
    </row>
    <row r="294" spans="4:4">
      <c r="D294" s="27"/>
    </row>
    <row r="295" spans="4:4">
      <c r="D295" s="27"/>
    </row>
    <row r="296" spans="4:4">
      <c r="D296" s="27"/>
    </row>
    <row r="297" spans="4:4">
      <c r="D297" s="27"/>
    </row>
    <row r="298" spans="4:4">
      <c r="D298" s="27"/>
    </row>
    <row r="299" spans="4:4">
      <c r="D299" s="27"/>
    </row>
    <row r="300" spans="4:4">
      <c r="D300" s="27"/>
    </row>
    <row r="301" spans="4:4">
      <c r="D301" s="27"/>
    </row>
    <row r="302" spans="4:4">
      <c r="D302" s="27"/>
    </row>
    <row r="303" spans="4:4">
      <c r="D303" s="27"/>
    </row>
    <row r="304" spans="4:4">
      <c r="D304" s="27"/>
    </row>
    <row r="305" spans="4:4">
      <c r="D305" s="27"/>
    </row>
    <row r="306" spans="4:4">
      <c r="D306" s="27"/>
    </row>
    <row r="307" spans="4:4">
      <c r="D307" s="27"/>
    </row>
    <row r="308" spans="4:4">
      <c r="D308" s="27"/>
    </row>
    <row r="309" spans="4:4">
      <c r="D309" s="27"/>
    </row>
    <row r="310" spans="4:4">
      <c r="D310" s="27"/>
    </row>
    <row r="311" spans="4:4">
      <c r="D311" s="27"/>
    </row>
    <row r="312" spans="4:4">
      <c r="D312" s="27"/>
    </row>
    <row r="313" spans="4:4">
      <c r="D313" s="27"/>
    </row>
    <row r="314" spans="4:4">
      <c r="D314" s="27"/>
    </row>
    <row r="315" spans="4:4">
      <c r="D315" s="27"/>
    </row>
    <row r="316" spans="4:4">
      <c r="D316" s="27"/>
    </row>
    <row r="317" spans="4:4">
      <c r="D317" s="27"/>
    </row>
    <row r="318" spans="4:4">
      <c r="D318" s="27"/>
    </row>
    <row r="319" spans="4:4">
      <c r="D319" s="27"/>
    </row>
    <row r="320" spans="4:4">
      <c r="D320" s="27"/>
    </row>
    <row r="321" spans="4:4">
      <c r="D321" s="27"/>
    </row>
    <row r="322" spans="4:4">
      <c r="D322" s="27"/>
    </row>
    <row r="323" spans="4:4">
      <c r="D323" s="27"/>
    </row>
    <row r="324" spans="4:4">
      <c r="D324" s="27"/>
    </row>
    <row r="325" spans="4:4">
      <c r="D325" s="27"/>
    </row>
    <row r="326" spans="4:4">
      <c r="D326" s="27"/>
    </row>
    <row r="327" spans="4:4">
      <c r="D327" s="27"/>
    </row>
    <row r="328" spans="4:4">
      <c r="D328" s="27"/>
    </row>
    <row r="329" spans="4:4">
      <c r="D329" s="27"/>
    </row>
    <row r="330" spans="4:4">
      <c r="D330" s="27"/>
    </row>
    <row r="331" spans="4:4">
      <c r="D331" s="27"/>
    </row>
    <row r="332" spans="4:4">
      <c r="D332" s="27"/>
    </row>
    <row r="333" spans="4:4">
      <c r="D333" s="27"/>
    </row>
    <row r="334" spans="4:4">
      <c r="D334" s="27"/>
    </row>
    <row r="335" spans="4:4">
      <c r="D335" s="27"/>
    </row>
    <row r="336" spans="4:4">
      <c r="D336" s="27"/>
    </row>
    <row r="337" spans="4:4">
      <c r="D337" s="27"/>
    </row>
    <row r="338" spans="4:4">
      <c r="D338" s="27"/>
    </row>
    <row r="339" spans="4:4">
      <c r="D339" s="27"/>
    </row>
    <row r="340" spans="4:4">
      <c r="D340" s="27"/>
    </row>
    <row r="341" spans="4:4">
      <c r="D341" s="27"/>
    </row>
    <row r="342" spans="4:4">
      <c r="D342" s="27"/>
    </row>
    <row r="343" spans="4:4">
      <c r="D343" s="27"/>
    </row>
    <row r="344" spans="4:4">
      <c r="D344" s="27"/>
    </row>
    <row r="345" spans="4:4">
      <c r="D345" s="27"/>
    </row>
    <row r="346" spans="4:4">
      <c r="D346" s="27"/>
    </row>
    <row r="347" spans="4:4">
      <c r="D347" s="27"/>
    </row>
    <row r="348" spans="4:4">
      <c r="D348" s="27"/>
    </row>
    <row r="349" spans="4:4">
      <c r="D349" s="27"/>
    </row>
    <row r="350" spans="4:4">
      <c r="D350" s="27"/>
    </row>
    <row r="351" spans="4:4">
      <c r="D351" s="27"/>
    </row>
    <row r="352" spans="4:4">
      <c r="D352" s="27"/>
    </row>
    <row r="353" spans="4:4">
      <c r="D353" s="27"/>
    </row>
    <row r="354" spans="4:4">
      <c r="D354" s="27"/>
    </row>
    <row r="355" spans="4:4">
      <c r="D355" s="27"/>
    </row>
    <row r="356" spans="4:4">
      <c r="D356" s="27"/>
    </row>
    <row r="357" spans="4:4">
      <c r="D357" s="27"/>
    </row>
    <row r="358" spans="4:4">
      <c r="D358" s="27"/>
    </row>
    <row r="359" spans="4:4">
      <c r="D359" s="27"/>
    </row>
    <row r="360" spans="4:4">
      <c r="D360" s="27"/>
    </row>
    <row r="361" spans="4:4">
      <c r="D361" s="27"/>
    </row>
    <row r="362" spans="4:4">
      <c r="D362" s="27"/>
    </row>
    <row r="363" spans="4:4">
      <c r="D363" s="27"/>
    </row>
    <row r="364" spans="4:4">
      <c r="D364" s="27"/>
    </row>
    <row r="365" spans="4:4">
      <c r="D365" s="27"/>
    </row>
    <row r="366" spans="4:4">
      <c r="D366" s="27"/>
    </row>
    <row r="367" spans="4:4">
      <c r="D367" s="27"/>
    </row>
    <row r="368" spans="4:4">
      <c r="D368" s="27"/>
    </row>
    <row r="369" spans="4:4">
      <c r="D369" s="27"/>
    </row>
    <row r="370" spans="4:4">
      <c r="D370" s="27"/>
    </row>
    <row r="371" spans="4:4">
      <c r="D371" s="27"/>
    </row>
    <row r="372" spans="4:4">
      <c r="D372" s="27"/>
    </row>
    <row r="373" spans="4:4">
      <c r="D373" s="27"/>
    </row>
    <row r="374" spans="4:4">
      <c r="D374" s="27"/>
    </row>
    <row r="375" spans="4:4">
      <c r="D375" s="27"/>
    </row>
    <row r="376" spans="4:4">
      <c r="D376" s="27"/>
    </row>
    <row r="377" spans="4:4">
      <c r="D377" s="27"/>
    </row>
    <row r="378" spans="4:4">
      <c r="D378" s="27"/>
    </row>
    <row r="379" spans="4:4">
      <c r="D379" s="27"/>
    </row>
    <row r="380" spans="4:4">
      <c r="D380" s="27"/>
    </row>
    <row r="381" spans="4:4">
      <c r="D381" s="27"/>
    </row>
    <row r="382" spans="4:4">
      <c r="D382" s="27"/>
    </row>
    <row r="383" spans="4:4">
      <c r="D383" s="27"/>
    </row>
    <row r="384" spans="4:4">
      <c r="D384" s="27"/>
    </row>
    <row r="385" spans="4:4">
      <c r="D385" s="27"/>
    </row>
    <row r="386" spans="4:4">
      <c r="D386" s="27"/>
    </row>
    <row r="387" spans="4:4">
      <c r="D387" s="27"/>
    </row>
    <row r="388" spans="4:4">
      <c r="D388" s="27"/>
    </row>
    <row r="389" spans="4:4">
      <c r="D389" s="27"/>
    </row>
    <row r="390" spans="4:4">
      <c r="D390" s="27"/>
    </row>
    <row r="391" spans="4:4">
      <c r="D391" s="27"/>
    </row>
    <row r="392" spans="4:4">
      <c r="D392" s="27"/>
    </row>
    <row r="393" spans="4:4">
      <c r="D393" s="27"/>
    </row>
    <row r="394" spans="4:4">
      <c r="D394" s="27"/>
    </row>
    <row r="395" spans="4:4">
      <c r="D395" s="27"/>
    </row>
    <row r="396" spans="4:4">
      <c r="D396" s="27"/>
    </row>
    <row r="397" spans="4:4">
      <c r="D397" s="27"/>
    </row>
    <row r="398" spans="4:4">
      <c r="D398" s="27"/>
    </row>
    <row r="399" spans="4:4">
      <c r="D399" s="27"/>
    </row>
    <row r="400" spans="4:4">
      <c r="D400" s="27"/>
    </row>
    <row r="401" spans="4:4">
      <c r="D401" s="27"/>
    </row>
    <row r="402" spans="4:4">
      <c r="D402" s="27"/>
    </row>
    <row r="403" spans="4:4">
      <c r="D403" s="27"/>
    </row>
    <row r="404" spans="4:4">
      <c r="D404" s="27"/>
    </row>
    <row r="405" spans="4:4">
      <c r="D405" s="27"/>
    </row>
    <row r="406" spans="4:4">
      <c r="D406" s="27"/>
    </row>
    <row r="407" spans="4:4">
      <c r="D407" s="27"/>
    </row>
    <row r="408" spans="4:4">
      <c r="D408" s="27"/>
    </row>
    <row r="409" spans="4:4">
      <c r="D409" s="27"/>
    </row>
    <row r="410" spans="4:4">
      <c r="D410" s="27"/>
    </row>
    <row r="411" spans="4:4">
      <c r="D411" s="27"/>
    </row>
    <row r="412" spans="4:4">
      <c r="D412" s="27"/>
    </row>
    <row r="413" spans="4:4">
      <c r="D413" s="27"/>
    </row>
    <row r="414" spans="4:4">
      <c r="D414" s="27"/>
    </row>
    <row r="415" spans="4:4">
      <c r="D415" s="27"/>
    </row>
    <row r="416" spans="4:4">
      <c r="D416" s="27"/>
    </row>
    <row r="417" spans="4:4">
      <c r="D417" s="27"/>
    </row>
    <row r="418" spans="4:4">
      <c r="D418" s="27"/>
    </row>
    <row r="419" spans="4:4">
      <c r="D419" s="27"/>
    </row>
    <row r="420" spans="4:4">
      <c r="D420" s="27"/>
    </row>
    <row r="421" spans="4:4">
      <c r="D421" s="27"/>
    </row>
    <row r="422" spans="4:4">
      <c r="D422" s="27"/>
    </row>
    <row r="423" spans="4:4">
      <c r="D423" s="27"/>
    </row>
    <row r="424" spans="4:4">
      <c r="D424" s="27"/>
    </row>
    <row r="425" spans="4:4">
      <c r="D425" s="27"/>
    </row>
    <row r="426" spans="4:4">
      <c r="D426" s="27"/>
    </row>
    <row r="427" spans="4:4">
      <c r="D427" s="27"/>
    </row>
    <row r="428" spans="4:4">
      <c r="D428" s="27"/>
    </row>
    <row r="429" spans="4:4">
      <c r="D429" s="27"/>
    </row>
    <row r="430" spans="4:4">
      <c r="D430" s="27"/>
    </row>
    <row r="431" spans="4:4">
      <c r="D431" s="27"/>
    </row>
    <row r="432" spans="4:4">
      <c r="D432" s="27"/>
    </row>
    <row r="433" spans="4:4">
      <c r="D433" s="27"/>
    </row>
    <row r="434" spans="4:4">
      <c r="D434" s="27"/>
    </row>
    <row r="435" spans="4:4">
      <c r="D435" s="27"/>
    </row>
    <row r="436" spans="4:4">
      <c r="D436" s="27"/>
    </row>
    <row r="437" spans="4:4">
      <c r="D437" s="27"/>
    </row>
    <row r="438" spans="4:4">
      <c r="D438" s="27"/>
    </row>
    <row r="439" spans="4:4">
      <c r="D439" s="27"/>
    </row>
    <row r="440" spans="4:4">
      <c r="D440" s="27"/>
    </row>
    <row r="441" spans="4:4">
      <c r="D441" s="27"/>
    </row>
    <row r="442" spans="4:4">
      <c r="D442" s="27"/>
    </row>
    <row r="443" spans="4:4">
      <c r="D443" s="27"/>
    </row>
    <row r="444" spans="4:4">
      <c r="D444" s="27"/>
    </row>
    <row r="445" spans="4:4">
      <c r="D445" s="27"/>
    </row>
    <row r="446" spans="4:4">
      <c r="D446" s="27"/>
    </row>
    <row r="447" spans="4:4">
      <c r="D447" s="27"/>
    </row>
    <row r="448" spans="4:4">
      <c r="D448" s="27"/>
    </row>
    <row r="449" spans="4:4">
      <c r="D449" s="27"/>
    </row>
    <row r="450" spans="4:4">
      <c r="D450" s="27"/>
    </row>
    <row r="451" spans="4:4">
      <c r="D451" s="27"/>
    </row>
    <row r="452" spans="4:4">
      <c r="D452" s="27"/>
    </row>
    <row r="453" spans="4:4">
      <c r="D453" s="27"/>
    </row>
    <row r="454" spans="4:4">
      <c r="D454" s="27"/>
    </row>
    <row r="455" spans="4:4">
      <c r="D455" s="27"/>
    </row>
    <row r="456" spans="4:4">
      <c r="D456" s="27"/>
    </row>
    <row r="457" spans="4:4">
      <c r="D457" s="27"/>
    </row>
    <row r="458" spans="4:4">
      <c r="D458" s="27"/>
    </row>
    <row r="459" spans="4:4">
      <c r="D459" s="27"/>
    </row>
    <row r="460" spans="4:4">
      <c r="D460" s="27"/>
    </row>
    <row r="461" spans="4:4">
      <c r="D461" s="27"/>
    </row>
    <row r="462" spans="4:4">
      <c r="D462" s="27"/>
    </row>
    <row r="463" spans="4:4">
      <c r="D463" s="27"/>
    </row>
    <row r="464" spans="4:4">
      <c r="D464" s="27"/>
    </row>
    <row r="465" spans="4:4">
      <c r="D465" s="27"/>
    </row>
    <row r="466" spans="4:4">
      <c r="D466" s="27"/>
    </row>
    <row r="467" spans="4:4">
      <c r="D467" s="27"/>
    </row>
    <row r="468" spans="4:4">
      <c r="D468" s="27"/>
    </row>
    <row r="469" spans="4:4">
      <c r="D469" s="27"/>
    </row>
    <row r="470" spans="4:4">
      <c r="D470" s="27"/>
    </row>
    <row r="471" spans="4:4">
      <c r="D471" s="27"/>
    </row>
    <row r="472" spans="4:4">
      <c r="D472" s="27"/>
    </row>
    <row r="473" spans="4:4">
      <c r="D473" s="27"/>
    </row>
    <row r="474" spans="4:4">
      <c r="D474" s="27"/>
    </row>
    <row r="475" spans="4:4">
      <c r="D475" s="27"/>
    </row>
    <row r="476" spans="4:4">
      <c r="D476" s="27"/>
    </row>
    <row r="477" spans="4:4">
      <c r="D477" s="27"/>
    </row>
    <row r="478" spans="4:4">
      <c r="D478" s="27"/>
    </row>
    <row r="479" spans="4:4">
      <c r="D479" s="27"/>
    </row>
    <row r="480" spans="4:4">
      <c r="D480" s="27"/>
    </row>
    <row r="481" spans="4:4">
      <c r="D481" s="27"/>
    </row>
    <row r="482" spans="4:4">
      <c r="D482" s="27"/>
    </row>
    <row r="483" spans="4:4">
      <c r="D483" s="27"/>
    </row>
    <row r="484" spans="4:4">
      <c r="D484" s="27"/>
    </row>
    <row r="485" spans="4:4">
      <c r="D485" s="27"/>
    </row>
    <row r="486" spans="4:4">
      <c r="D486" s="27"/>
    </row>
    <row r="487" spans="4:4">
      <c r="D487" s="27"/>
    </row>
    <row r="488" spans="4:4">
      <c r="D488" s="27"/>
    </row>
    <row r="489" spans="4:4">
      <c r="D489" s="27"/>
    </row>
    <row r="490" spans="4:4">
      <c r="D490" s="27"/>
    </row>
    <row r="491" spans="4:4">
      <c r="D491" s="27"/>
    </row>
    <row r="492" spans="4:4">
      <c r="D492" s="27"/>
    </row>
    <row r="493" spans="4:4">
      <c r="D493" s="27"/>
    </row>
    <row r="494" spans="4:4">
      <c r="D494" s="27"/>
    </row>
    <row r="495" spans="4:4">
      <c r="D495" s="27"/>
    </row>
    <row r="496" spans="4:4">
      <c r="D496" s="27"/>
    </row>
    <row r="497" spans="4:4">
      <c r="D497" s="27"/>
    </row>
    <row r="498" spans="4:4">
      <c r="D498" s="27"/>
    </row>
    <row r="499" spans="4:4">
      <c r="D499" s="27"/>
    </row>
    <row r="500" spans="4:4">
      <c r="D500" s="27"/>
    </row>
    <row r="501" spans="4:4">
      <c r="D501" s="27"/>
    </row>
    <row r="502" spans="4:4">
      <c r="D502" s="27"/>
    </row>
    <row r="503" spans="4:4">
      <c r="D503" s="27"/>
    </row>
    <row r="504" spans="4:4">
      <c r="D504" s="27"/>
    </row>
    <row r="505" spans="4:4">
      <c r="D505" s="27"/>
    </row>
    <row r="506" spans="4:4">
      <c r="D506" s="27"/>
    </row>
    <row r="507" spans="4:4">
      <c r="D507" s="27"/>
    </row>
    <row r="508" spans="4:4">
      <c r="D508" s="27"/>
    </row>
    <row r="509" spans="4:4">
      <c r="D509" s="27"/>
    </row>
    <row r="510" spans="4:4">
      <c r="D510" s="27"/>
    </row>
    <row r="511" spans="4:4">
      <c r="D511" s="27"/>
    </row>
    <row r="512" spans="4:4">
      <c r="D512" s="27"/>
    </row>
    <row r="513" spans="4:4">
      <c r="D513" s="27"/>
    </row>
    <row r="514" spans="4:4">
      <c r="D514" s="27"/>
    </row>
    <row r="515" spans="4:4">
      <c r="D515" s="27"/>
    </row>
    <row r="516" spans="4:4">
      <c r="D516" s="27"/>
    </row>
    <row r="517" spans="4:4">
      <c r="D517" s="27"/>
    </row>
    <row r="518" spans="4:4">
      <c r="D518" s="27"/>
    </row>
    <row r="519" spans="4:4">
      <c r="D519" s="27"/>
    </row>
    <row r="520" spans="4:4">
      <c r="D520" s="27"/>
    </row>
    <row r="521" spans="4:4">
      <c r="D521" s="27"/>
    </row>
    <row r="522" spans="4:4">
      <c r="D522" s="27"/>
    </row>
    <row r="523" spans="4:4">
      <c r="D523" s="27"/>
    </row>
    <row r="524" spans="4:4">
      <c r="D524" s="27"/>
    </row>
    <row r="525" spans="4:4">
      <c r="D525" s="27"/>
    </row>
    <row r="526" spans="4:4">
      <c r="D526" s="27"/>
    </row>
    <row r="527" spans="4:4">
      <c r="D527" s="27"/>
    </row>
    <row r="528" spans="4:4">
      <c r="D528" s="27"/>
    </row>
    <row r="529" spans="4:4">
      <c r="D529" s="27"/>
    </row>
    <row r="530" spans="4:4">
      <c r="D530" s="27"/>
    </row>
    <row r="531" spans="4:4">
      <c r="D531" s="27"/>
    </row>
    <row r="532" spans="4:4">
      <c r="D532" s="27"/>
    </row>
    <row r="533" spans="4:4">
      <c r="D533" s="27"/>
    </row>
    <row r="534" spans="4:4">
      <c r="D534" s="27"/>
    </row>
    <row r="535" spans="4:4">
      <c r="D535" s="27"/>
    </row>
    <row r="536" spans="4:4">
      <c r="D536" s="27"/>
    </row>
    <row r="537" spans="4:4">
      <c r="D537" s="27"/>
    </row>
    <row r="538" spans="4:4">
      <c r="D538" s="27"/>
    </row>
    <row r="539" spans="4:4">
      <c r="D539" s="27"/>
    </row>
    <row r="540" spans="4:4">
      <c r="D540" s="27"/>
    </row>
    <row r="541" spans="4:4">
      <c r="D541" s="27"/>
    </row>
    <row r="542" spans="4:4">
      <c r="D542" s="27"/>
    </row>
    <row r="543" spans="4:4">
      <c r="D543" s="27"/>
    </row>
    <row r="544" spans="4:4">
      <c r="D544" s="27"/>
    </row>
    <row r="545" spans="4:4">
      <c r="D545" s="27"/>
    </row>
    <row r="546" spans="4:4">
      <c r="D546" s="27"/>
    </row>
    <row r="547" spans="4:4">
      <c r="D547" s="27"/>
    </row>
    <row r="548" spans="4:4">
      <c r="D548" s="27"/>
    </row>
    <row r="549" spans="4:4">
      <c r="D549" s="27"/>
    </row>
    <row r="550" spans="4:4">
      <c r="D550" s="27"/>
    </row>
    <row r="551" spans="4:4">
      <c r="D551" s="27"/>
    </row>
    <row r="552" spans="4:4">
      <c r="D552" s="27"/>
    </row>
    <row r="553" spans="4:4">
      <c r="D553" s="27"/>
    </row>
    <row r="554" spans="4:4">
      <c r="D554" s="27"/>
    </row>
    <row r="555" spans="4:4">
      <c r="D555" s="27"/>
    </row>
    <row r="556" spans="4:4">
      <c r="D556" s="27"/>
    </row>
    <row r="557" spans="4:4">
      <c r="D557" s="27"/>
    </row>
    <row r="558" spans="4:4">
      <c r="D558" s="27"/>
    </row>
    <row r="559" spans="4:4">
      <c r="D559" s="27"/>
    </row>
    <row r="560" spans="4:4">
      <c r="D560" s="27"/>
    </row>
    <row r="561" spans="4:4">
      <c r="D561" s="27"/>
    </row>
    <row r="562" spans="4:4">
      <c r="D562" s="27"/>
    </row>
    <row r="563" spans="4:4">
      <c r="D563" s="27"/>
    </row>
    <row r="564" spans="4:4">
      <c r="D564" s="27"/>
    </row>
    <row r="565" spans="4:4">
      <c r="D565" s="27"/>
    </row>
    <row r="566" spans="4:4">
      <c r="D566" s="27"/>
    </row>
    <row r="567" spans="4:4">
      <c r="D567" s="27"/>
    </row>
    <row r="568" spans="4:4">
      <c r="D568" s="27"/>
    </row>
    <row r="569" spans="4:4">
      <c r="D569" s="27"/>
    </row>
    <row r="570" spans="4:4">
      <c r="D570" s="27"/>
    </row>
    <row r="571" spans="4:4">
      <c r="D571" s="27"/>
    </row>
    <row r="572" spans="4:4">
      <c r="D572" s="27"/>
    </row>
    <row r="573" spans="4:4">
      <c r="D573" s="27"/>
    </row>
    <row r="574" spans="4:4">
      <c r="D574" s="27"/>
    </row>
    <row r="575" spans="4:4">
      <c r="D575" s="27"/>
    </row>
    <row r="576" spans="4:4">
      <c r="D576" s="27"/>
    </row>
    <row r="577" spans="4:4">
      <c r="D577" s="27"/>
    </row>
    <row r="578" spans="4:4">
      <c r="D578" s="27"/>
    </row>
    <row r="579" spans="4:4">
      <c r="D579" s="27"/>
    </row>
    <row r="580" spans="4:4">
      <c r="D580" s="27"/>
    </row>
    <row r="581" spans="4:4">
      <c r="D581" s="27"/>
    </row>
    <row r="582" spans="4:4">
      <c r="D582" s="27"/>
    </row>
    <row r="583" spans="4:4">
      <c r="D583" s="27"/>
    </row>
    <row r="584" spans="4:4">
      <c r="D584" s="27"/>
    </row>
    <row r="585" spans="4:4">
      <c r="D585" s="27"/>
    </row>
    <row r="586" spans="4:4">
      <c r="D586" s="27"/>
    </row>
    <row r="587" spans="4:4">
      <c r="D587" s="27"/>
    </row>
    <row r="588" spans="4:4">
      <c r="D588" s="27"/>
    </row>
    <row r="589" spans="4:4">
      <c r="D589" s="27"/>
    </row>
    <row r="590" spans="4:4">
      <c r="D590" s="27"/>
    </row>
    <row r="591" spans="4:4">
      <c r="D591" s="27"/>
    </row>
    <row r="592" spans="4:4">
      <c r="D592" s="27"/>
    </row>
    <row r="593" spans="4:4">
      <c r="D593" s="27"/>
    </row>
    <row r="594" spans="4:4">
      <c r="D594" s="27"/>
    </row>
    <row r="595" spans="4:4">
      <c r="D595" s="27"/>
    </row>
    <row r="596" spans="4:4">
      <c r="D596" s="27"/>
    </row>
    <row r="597" spans="4:4">
      <c r="D597" s="27"/>
    </row>
    <row r="598" spans="4:4">
      <c r="D598" s="27"/>
    </row>
    <row r="599" spans="4:4">
      <c r="D599" s="27"/>
    </row>
    <row r="600" spans="4:4">
      <c r="D600" s="27"/>
    </row>
    <row r="601" spans="4:4">
      <c r="D601" s="27"/>
    </row>
    <row r="602" spans="4:4">
      <c r="D602" s="27"/>
    </row>
    <row r="603" spans="4:4">
      <c r="D603" s="27"/>
    </row>
    <row r="604" spans="4:4">
      <c r="D604" s="27"/>
    </row>
    <row r="605" spans="4:4">
      <c r="D605" s="27"/>
    </row>
    <row r="606" spans="4:4">
      <c r="D606" s="27"/>
    </row>
    <row r="607" spans="4:4">
      <c r="D607" s="27"/>
    </row>
    <row r="608" spans="4:4">
      <c r="D608" s="27"/>
    </row>
    <row r="609" spans="4:4">
      <c r="D609" s="27"/>
    </row>
    <row r="610" spans="4:4">
      <c r="D610" s="27"/>
    </row>
    <row r="611" spans="4:4">
      <c r="D611" s="27"/>
    </row>
    <row r="612" spans="4:4">
      <c r="D612" s="27"/>
    </row>
    <row r="613" spans="4:4">
      <c r="D613" s="27"/>
    </row>
    <row r="614" spans="4:4">
      <c r="D614" s="27"/>
    </row>
    <row r="615" spans="4:4">
      <c r="D615" s="27"/>
    </row>
    <row r="616" spans="4:4">
      <c r="D616" s="27"/>
    </row>
    <row r="617" spans="4:4">
      <c r="D617" s="27"/>
    </row>
    <row r="618" spans="4:4">
      <c r="D618" s="27"/>
    </row>
    <row r="619" spans="4:4">
      <c r="D619" s="27"/>
    </row>
    <row r="620" spans="4:4">
      <c r="D620" s="27"/>
    </row>
    <row r="621" spans="4:4">
      <c r="D621" s="27"/>
    </row>
    <row r="622" spans="4:4">
      <c r="D622" s="27"/>
    </row>
    <row r="623" spans="4:4">
      <c r="D623" s="27"/>
    </row>
    <row r="624" spans="4:4">
      <c r="D624" s="27"/>
    </row>
    <row r="625" spans="4:4">
      <c r="D625" s="27"/>
    </row>
    <row r="626" spans="4:4">
      <c r="D626" s="27"/>
    </row>
    <row r="627" spans="4:4">
      <c r="D627" s="27"/>
    </row>
    <row r="628" spans="4:4">
      <c r="D628" s="27"/>
    </row>
    <row r="629" spans="4:4">
      <c r="D629" s="27"/>
    </row>
    <row r="630" spans="4:4">
      <c r="D630" s="27"/>
    </row>
    <row r="631" spans="4:4">
      <c r="D631" s="27"/>
    </row>
    <row r="632" spans="4:4">
      <c r="D632" s="27"/>
    </row>
    <row r="633" spans="4:4">
      <c r="D633" s="27"/>
    </row>
    <row r="634" spans="4:4">
      <c r="D634" s="27"/>
    </row>
    <row r="635" spans="4:4">
      <c r="D635" s="27"/>
    </row>
    <row r="636" spans="4:4">
      <c r="D636" s="27"/>
    </row>
    <row r="637" spans="4:4">
      <c r="D637" s="27"/>
    </row>
    <row r="638" spans="4:4">
      <c r="D638" s="27"/>
    </row>
    <row r="639" spans="4:4">
      <c r="D639" s="27"/>
    </row>
    <row r="640" spans="4:4">
      <c r="D640" s="27"/>
    </row>
    <row r="641" spans="4:4">
      <c r="D641" s="27"/>
    </row>
    <row r="642" spans="4:4">
      <c r="D642" s="27"/>
    </row>
    <row r="643" spans="4:4">
      <c r="D643" s="27"/>
    </row>
    <row r="644" spans="4:4">
      <c r="D644" s="27"/>
    </row>
    <row r="645" spans="4:4">
      <c r="D645" s="27"/>
    </row>
    <row r="646" spans="4:4">
      <c r="D646" s="27"/>
    </row>
    <row r="647" spans="4:4">
      <c r="D647" s="27"/>
    </row>
    <row r="648" spans="4:4">
      <c r="D648" s="27"/>
    </row>
    <row r="649" spans="4:4">
      <c r="D649" s="27"/>
    </row>
    <row r="650" spans="4:4">
      <c r="D650" s="27"/>
    </row>
    <row r="651" spans="4:4">
      <c r="D651" s="27"/>
    </row>
    <row r="652" spans="4:4">
      <c r="D652" s="27"/>
    </row>
    <row r="653" spans="4:4">
      <c r="D653" s="27"/>
    </row>
    <row r="654" spans="4:4">
      <c r="D654" s="27"/>
    </row>
    <row r="655" spans="4:4">
      <c r="D655" s="27"/>
    </row>
    <row r="656" spans="4:4">
      <c r="D656" s="27"/>
    </row>
    <row r="657" spans="4:4">
      <c r="D657" s="27"/>
    </row>
    <row r="658" spans="4:4">
      <c r="D658" s="27"/>
    </row>
    <row r="659" spans="4:4">
      <c r="D659" s="27"/>
    </row>
    <row r="660" spans="4:4">
      <c r="D660" s="27"/>
    </row>
    <row r="661" spans="4:4">
      <c r="D661" s="27"/>
    </row>
    <row r="662" spans="4:4">
      <c r="D662" s="27"/>
    </row>
    <row r="663" spans="4:4">
      <c r="D663" s="27"/>
    </row>
    <row r="664" spans="4:4">
      <c r="D664" s="27"/>
    </row>
    <row r="665" spans="4:4">
      <c r="D665" s="27"/>
    </row>
    <row r="666" spans="4:4">
      <c r="D666" s="27"/>
    </row>
    <row r="667" spans="4:4">
      <c r="D667" s="27"/>
    </row>
    <row r="668" spans="4:4">
      <c r="D668" s="27"/>
    </row>
    <row r="669" spans="4:4">
      <c r="D669" s="27"/>
    </row>
    <row r="670" spans="4:4">
      <c r="D670" s="27"/>
    </row>
    <row r="671" spans="4:4">
      <c r="D671" s="27"/>
    </row>
    <row r="672" spans="4:4">
      <c r="D672" s="27"/>
    </row>
    <row r="673" spans="4:4">
      <c r="D673" s="27"/>
    </row>
    <row r="674" spans="4:4">
      <c r="D674" s="27"/>
    </row>
    <row r="675" spans="4:4">
      <c r="D675" s="27"/>
    </row>
    <row r="676" spans="4:4">
      <c r="D676" s="27"/>
    </row>
    <row r="677" spans="4:4">
      <c r="D677" s="27"/>
    </row>
    <row r="678" spans="4:4">
      <c r="D678" s="27"/>
    </row>
    <row r="679" spans="4:4">
      <c r="D679" s="27"/>
    </row>
    <row r="680" spans="4:4">
      <c r="D680" s="27"/>
    </row>
    <row r="681" spans="4:4">
      <c r="D681" s="27"/>
    </row>
    <row r="682" spans="4:4">
      <c r="D682" s="27"/>
    </row>
    <row r="683" spans="4:4">
      <c r="D683" s="27"/>
    </row>
    <row r="684" spans="4:4">
      <c r="D684" s="27"/>
    </row>
    <row r="685" spans="4:4">
      <c r="D685" s="27"/>
    </row>
    <row r="686" spans="4:4">
      <c r="D686" s="27"/>
    </row>
    <row r="687" spans="4:4">
      <c r="D687" s="27"/>
    </row>
    <row r="688" spans="4:4">
      <c r="D688" s="27"/>
    </row>
    <row r="689" spans="4:4">
      <c r="D689" s="27"/>
    </row>
    <row r="690" spans="4:4">
      <c r="D690" s="27"/>
    </row>
    <row r="691" spans="4:4">
      <c r="D691" s="27"/>
    </row>
    <row r="692" spans="4:4">
      <c r="D692" s="27"/>
    </row>
    <row r="693" spans="4:4">
      <c r="D693" s="27"/>
    </row>
    <row r="694" spans="4:4">
      <c r="D694" s="27"/>
    </row>
    <row r="695" spans="4:4">
      <c r="D695" s="27"/>
    </row>
    <row r="696" spans="4:4">
      <c r="D696" s="27"/>
    </row>
    <row r="697" spans="4:4">
      <c r="D697" s="27"/>
    </row>
    <row r="698" spans="4:4">
      <c r="D698" s="27"/>
    </row>
    <row r="699" spans="4:4">
      <c r="D699" s="27"/>
    </row>
    <row r="700" spans="4:4">
      <c r="D700" s="27"/>
    </row>
    <row r="701" spans="4:4">
      <c r="D701" s="27"/>
    </row>
    <row r="702" spans="4:4">
      <c r="D702" s="27"/>
    </row>
    <row r="703" spans="4:4">
      <c r="D703" s="27"/>
    </row>
    <row r="704" spans="4:4">
      <c r="D704" s="27"/>
    </row>
    <row r="705" spans="4:4">
      <c r="D705" s="27"/>
    </row>
    <row r="706" spans="4:4">
      <c r="D706" s="27"/>
    </row>
    <row r="707" spans="4:4">
      <c r="D707" s="27"/>
    </row>
    <row r="708" spans="4:4">
      <c r="D708" s="27"/>
    </row>
    <row r="709" spans="4:4">
      <c r="D709" s="27"/>
    </row>
    <row r="710" spans="4:4">
      <c r="D710" s="27"/>
    </row>
    <row r="711" spans="4:4">
      <c r="D711" s="27"/>
    </row>
    <row r="712" spans="4:4">
      <c r="D712" s="27"/>
    </row>
    <row r="713" spans="4:4">
      <c r="D713" s="27"/>
    </row>
    <row r="714" spans="4:4">
      <c r="D714" s="27"/>
    </row>
    <row r="715" spans="4:4">
      <c r="D715" s="27"/>
    </row>
    <row r="716" spans="4:4">
      <c r="D716" s="27"/>
    </row>
    <row r="717" spans="4:4">
      <c r="D717" s="27"/>
    </row>
    <row r="718" spans="4:4">
      <c r="D718" s="27"/>
    </row>
    <row r="719" spans="4:4">
      <c r="D719" s="27"/>
    </row>
    <row r="720" spans="4:4">
      <c r="D720" s="27"/>
    </row>
    <row r="721" spans="4:4">
      <c r="D721" s="27"/>
    </row>
    <row r="722" spans="4:4">
      <c r="D722" s="27"/>
    </row>
    <row r="723" spans="4:4">
      <c r="D723" s="27"/>
    </row>
    <row r="724" spans="4:4">
      <c r="D724" s="27"/>
    </row>
    <row r="725" spans="4:4">
      <c r="D725" s="27"/>
    </row>
    <row r="726" spans="4:4">
      <c r="D726" s="27"/>
    </row>
    <row r="727" spans="4:4">
      <c r="D727" s="27"/>
    </row>
    <row r="728" spans="4:4">
      <c r="D728" s="27"/>
    </row>
    <row r="729" spans="4:4">
      <c r="D729" s="27"/>
    </row>
    <row r="730" spans="4:4">
      <c r="D730" s="27"/>
    </row>
    <row r="731" spans="4:4">
      <c r="D731" s="27"/>
    </row>
    <row r="732" spans="4:4">
      <c r="D732" s="27"/>
    </row>
    <row r="733" spans="4:4">
      <c r="D733" s="27"/>
    </row>
    <row r="734" spans="4:4">
      <c r="D734" s="27"/>
    </row>
    <row r="735" spans="4:4">
      <c r="D735" s="27"/>
    </row>
    <row r="736" spans="4:4">
      <c r="D736" s="27"/>
    </row>
    <row r="737" spans="4:4">
      <c r="D737" s="27"/>
    </row>
    <row r="738" spans="4:4">
      <c r="D738" s="27"/>
    </row>
    <row r="739" spans="4:4">
      <c r="D739" s="27"/>
    </row>
    <row r="740" spans="4:4">
      <c r="D740" s="27"/>
    </row>
    <row r="741" spans="4:4">
      <c r="D741" s="27"/>
    </row>
    <row r="742" spans="4:4">
      <c r="D742" s="27"/>
    </row>
    <row r="743" spans="4:4">
      <c r="D743" s="27"/>
    </row>
    <row r="744" spans="4:4">
      <c r="D744" s="27"/>
    </row>
    <row r="745" spans="4:4">
      <c r="D745" s="27"/>
    </row>
    <row r="746" spans="4:4">
      <c r="D746" s="27"/>
    </row>
    <row r="747" spans="4:4">
      <c r="D747" s="27"/>
    </row>
    <row r="748" spans="4:4">
      <c r="D748" s="27"/>
    </row>
    <row r="749" spans="4:4">
      <c r="D749" s="27"/>
    </row>
    <row r="750" spans="4:4">
      <c r="D750" s="27"/>
    </row>
    <row r="751" spans="4:4">
      <c r="D751" s="27"/>
    </row>
    <row r="752" spans="4:4">
      <c r="D752" s="27"/>
    </row>
    <row r="753" spans="4:4">
      <c r="D753" s="27"/>
    </row>
    <row r="754" spans="4:4">
      <c r="D754" s="27"/>
    </row>
    <row r="755" spans="4:4">
      <c r="D755" s="27"/>
    </row>
    <row r="756" spans="4:4">
      <c r="D756" s="27"/>
    </row>
    <row r="757" spans="4:4">
      <c r="D757" s="27"/>
    </row>
    <row r="758" spans="4:4">
      <c r="D758" s="27"/>
    </row>
    <row r="759" spans="4:4">
      <c r="D759" s="27"/>
    </row>
    <row r="760" spans="4:4">
      <c r="D760" s="27"/>
    </row>
    <row r="761" spans="4:4">
      <c r="D761" s="27"/>
    </row>
    <row r="762" spans="4:4">
      <c r="D762" s="27"/>
    </row>
    <row r="763" spans="4:4">
      <c r="D763" s="27"/>
    </row>
    <row r="764" spans="4:4">
      <c r="D764" s="27"/>
    </row>
    <row r="765" spans="4:4">
      <c r="D765" s="27"/>
    </row>
    <row r="766" spans="4:4">
      <c r="D766" s="27"/>
    </row>
    <row r="767" spans="4:4">
      <c r="D767" s="27"/>
    </row>
    <row r="768" spans="4:4">
      <c r="D768" s="27"/>
    </row>
    <row r="769" spans="4:4">
      <c r="D769" s="27"/>
    </row>
    <row r="770" spans="4:4">
      <c r="D770" s="27"/>
    </row>
    <row r="771" spans="4:4">
      <c r="D771" s="27"/>
    </row>
    <row r="772" spans="4:4">
      <c r="D772" s="27"/>
    </row>
    <row r="773" spans="4:4">
      <c r="D773" s="27"/>
    </row>
    <row r="774" spans="4:4">
      <c r="D774" s="27"/>
    </row>
    <row r="775" spans="4:4">
      <c r="D775" s="27"/>
    </row>
    <row r="776" spans="4:4">
      <c r="D776" s="27"/>
    </row>
    <row r="777" spans="4:4">
      <c r="D777" s="27"/>
    </row>
    <row r="778" spans="4:4">
      <c r="D778" s="27"/>
    </row>
    <row r="779" spans="4:4">
      <c r="D779" s="27"/>
    </row>
    <row r="780" spans="4:4">
      <c r="D780" s="27"/>
    </row>
    <row r="781" spans="4:4">
      <c r="D781" s="27"/>
    </row>
    <row r="782" spans="4:4">
      <c r="D782" s="27"/>
    </row>
    <row r="783" spans="4:4">
      <c r="D783" s="27"/>
    </row>
    <row r="784" spans="4:4">
      <c r="D784" s="27"/>
    </row>
    <row r="785" spans="4:4">
      <c r="D785" s="27"/>
    </row>
    <row r="786" spans="4:4">
      <c r="D786" s="27"/>
    </row>
    <row r="787" spans="4:4">
      <c r="D787" s="27"/>
    </row>
    <row r="788" spans="4:4">
      <c r="D788" s="27"/>
    </row>
    <row r="789" spans="4:4">
      <c r="D789" s="27"/>
    </row>
    <row r="790" spans="4:4">
      <c r="D790" s="27"/>
    </row>
    <row r="791" spans="4:4">
      <c r="D791" s="27"/>
    </row>
    <row r="792" spans="4:4">
      <c r="D792" s="27"/>
    </row>
    <row r="793" spans="4:4">
      <c r="D793" s="27"/>
    </row>
    <row r="794" spans="4:4">
      <c r="D794" s="27"/>
    </row>
    <row r="795" spans="4:4">
      <c r="D795" s="27"/>
    </row>
    <row r="796" spans="4:4">
      <c r="D796" s="27"/>
    </row>
    <row r="797" spans="4:4">
      <c r="D797" s="27"/>
    </row>
    <row r="798" spans="4:4">
      <c r="D798" s="27"/>
    </row>
    <row r="799" spans="4:4">
      <c r="D799" s="27"/>
    </row>
    <row r="800" spans="4:4">
      <c r="D800" s="27"/>
    </row>
    <row r="801" spans="4:4">
      <c r="D801" s="27"/>
    </row>
    <row r="802" spans="4:4">
      <c r="D802" s="27"/>
    </row>
    <row r="803" spans="4:4">
      <c r="D803" s="27"/>
    </row>
    <row r="804" spans="4:4">
      <c r="D804" s="27"/>
    </row>
    <row r="805" spans="4:4">
      <c r="D805" s="27"/>
    </row>
    <row r="806" spans="4:4">
      <c r="D806" s="27"/>
    </row>
    <row r="807" spans="4:4">
      <c r="D807" s="27"/>
    </row>
    <row r="808" spans="4:4">
      <c r="D808" s="27"/>
    </row>
    <row r="809" spans="4:4">
      <c r="D809" s="27"/>
    </row>
    <row r="810" spans="4:4">
      <c r="D810" s="27"/>
    </row>
    <row r="811" spans="4:4">
      <c r="D811" s="27"/>
    </row>
    <row r="812" spans="4:4">
      <c r="D812" s="27"/>
    </row>
    <row r="813" spans="4:4">
      <c r="D813" s="27"/>
    </row>
    <row r="814" spans="4:4">
      <c r="D814" s="27"/>
    </row>
    <row r="815" spans="4:4">
      <c r="D815" s="27"/>
    </row>
    <row r="816" spans="4:4">
      <c r="D816" s="27"/>
    </row>
    <row r="817" spans="4:4">
      <c r="D817" s="27"/>
    </row>
    <row r="818" spans="4:4">
      <c r="D818" s="27"/>
    </row>
    <row r="819" spans="4:4">
      <c r="D819" s="27"/>
    </row>
    <row r="820" spans="4:4">
      <c r="D820" s="27"/>
    </row>
    <row r="821" spans="4:4">
      <c r="D821" s="27"/>
    </row>
    <row r="822" spans="4:4">
      <c r="D822" s="27"/>
    </row>
    <row r="823" spans="4:4">
      <c r="D823" s="27"/>
    </row>
    <row r="824" spans="4:4">
      <c r="D824" s="27"/>
    </row>
    <row r="825" spans="4:4">
      <c r="D825" s="27"/>
    </row>
    <row r="826" spans="4:4">
      <c r="D826" s="27"/>
    </row>
    <row r="827" spans="4:4">
      <c r="D827" s="27"/>
    </row>
    <row r="828" spans="4:4">
      <c r="D828" s="27"/>
    </row>
    <row r="829" spans="4:4">
      <c r="D829" s="27"/>
    </row>
    <row r="830" spans="4:4">
      <c r="D830" s="27"/>
    </row>
    <row r="831" spans="4:4">
      <c r="D831" s="27"/>
    </row>
    <row r="832" spans="4:4">
      <c r="D832" s="27"/>
    </row>
    <row r="833" spans="4:4">
      <c r="D833" s="27"/>
    </row>
    <row r="834" spans="4:4">
      <c r="D834" s="27"/>
    </row>
    <row r="835" spans="4:4">
      <c r="D835" s="27"/>
    </row>
    <row r="836" spans="4:4">
      <c r="D836" s="27"/>
    </row>
    <row r="837" spans="4:4">
      <c r="D837" s="27"/>
    </row>
    <row r="838" spans="4:4">
      <c r="D838" s="27"/>
    </row>
    <row r="839" spans="4:4">
      <c r="D839" s="27"/>
    </row>
    <row r="840" spans="4:4">
      <c r="D840" s="27"/>
    </row>
    <row r="841" spans="4:4">
      <c r="D841" s="27"/>
    </row>
    <row r="842" spans="4:4">
      <c r="D842" s="27"/>
    </row>
    <row r="843" spans="4:4">
      <c r="D843" s="27"/>
    </row>
    <row r="844" spans="4:4">
      <c r="D844" s="27"/>
    </row>
    <row r="845" spans="4:4">
      <c r="D845" s="27"/>
    </row>
    <row r="846" spans="4:4">
      <c r="D846" s="27"/>
    </row>
    <row r="847" spans="4:4">
      <c r="D847" s="27"/>
    </row>
    <row r="848" spans="4:4">
      <c r="D848" s="27"/>
    </row>
    <row r="849" spans="4:4">
      <c r="D849" s="27"/>
    </row>
    <row r="850" spans="4:4">
      <c r="D850" s="27"/>
    </row>
    <row r="851" spans="4:4">
      <c r="D851" s="27"/>
    </row>
    <row r="852" spans="4:4">
      <c r="D852" s="27"/>
    </row>
    <row r="853" spans="4:4">
      <c r="D853" s="27"/>
    </row>
    <row r="854" spans="4:4">
      <c r="D854" s="27"/>
    </row>
    <row r="855" spans="4:4">
      <c r="D855" s="27"/>
    </row>
    <row r="856" spans="4:4">
      <c r="D856" s="27"/>
    </row>
    <row r="857" spans="4:4">
      <c r="D857" s="27"/>
    </row>
    <row r="858" spans="4:4">
      <c r="D858" s="27"/>
    </row>
    <row r="859" spans="4:4">
      <c r="D859" s="27"/>
    </row>
    <row r="860" spans="4:4">
      <c r="D860" s="27"/>
    </row>
    <row r="861" spans="4:4">
      <c r="D861" s="27"/>
    </row>
    <row r="862" spans="4:4">
      <c r="D862" s="27"/>
    </row>
    <row r="863" spans="4:4">
      <c r="D863" s="27"/>
    </row>
    <row r="864" spans="4:4">
      <c r="D864" s="27"/>
    </row>
    <row r="865" spans="4:4">
      <c r="D865" s="27"/>
    </row>
    <row r="866" spans="4:4">
      <c r="D866" s="27"/>
    </row>
    <row r="867" spans="4:4">
      <c r="D867" s="27"/>
    </row>
    <row r="868" spans="4:4">
      <c r="D868" s="27"/>
    </row>
    <row r="869" spans="4:4">
      <c r="D869" s="27"/>
    </row>
    <row r="870" spans="4:4">
      <c r="D870" s="27"/>
    </row>
    <row r="871" spans="4:4">
      <c r="D871" s="27"/>
    </row>
    <row r="872" spans="4:4">
      <c r="D872" s="27"/>
    </row>
    <row r="873" spans="4:4">
      <c r="D873" s="27"/>
    </row>
    <row r="874" spans="4:4">
      <c r="D874" s="27"/>
    </row>
    <row r="875" spans="4:4">
      <c r="D875" s="27"/>
    </row>
    <row r="876" spans="4:4">
      <c r="D876" s="27"/>
    </row>
    <row r="877" spans="4:4">
      <c r="D877" s="27"/>
    </row>
    <row r="878" spans="4:4">
      <c r="D878" s="27"/>
    </row>
    <row r="879" spans="4:4">
      <c r="D879" s="27"/>
    </row>
    <row r="880" spans="4:4">
      <c r="D880" s="27"/>
    </row>
    <row r="881" spans="4:4">
      <c r="D881" s="27"/>
    </row>
    <row r="882" spans="4:4">
      <c r="D882" s="27"/>
    </row>
    <row r="883" spans="4:4">
      <c r="D883" s="27"/>
    </row>
    <row r="884" spans="4:4">
      <c r="D884" s="27"/>
    </row>
    <row r="885" spans="4:4">
      <c r="D885" s="27"/>
    </row>
    <row r="886" spans="4:4">
      <c r="D886" s="27"/>
    </row>
    <row r="887" spans="4:4">
      <c r="D887" s="27"/>
    </row>
    <row r="888" spans="4:4">
      <c r="D888" s="27"/>
    </row>
    <row r="889" spans="4:4">
      <c r="D889" s="27"/>
    </row>
    <row r="890" spans="4:4">
      <c r="D890" s="27"/>
    </row>
    <row r="891" spans="4:4">
      <c r="D891" s="27"/>
    </row>
    <row r="892" spans="4:4">
      <c r="D892" s="27"/>
    </row>
    <row r="893" spans="4:4">
      <c r="D893" s="27"/>
    </row>
    <row r="894" spans="4:4">
      <c r="D894" s="27"/>
    </row>
    <row r="895" spans="4:4">
      <c r="D895" s="27"/>
    </row>
    <row r="896" spans="4:4">
      <c r="D896" s="27"/>
    </row>
    <row r="897" spans="4:4">
      <c r="D897" s="27"/>
    </row>
    <row r="898" spans="4:4">
      <c r="D898" s="27"/>
    </row>
    <row r="899" spans="4:4">
      <c r="D899" s="27"/>
    </row>
    <row r="900" spans="4:4">
      <c r="D900" s="27"/>
    </row>
    <row r="901" spans="4:4">
      <c r="D901" s="27"/>
    </row>
    <row r="902" spans="4:4">
      <c r="D902" s="27"/>
    </row>
    <row r="903" spans="4:4">
      <c r="D903" s="27"/>
    </row>
    <row r="904" spans="4:4">
      <c r="D904" s="27"/>
    </row>
    <row r="905" spans="4:4">
      <c r="D905" s="27"/>
    </row>
    <row r="906" spans="4:4">
      <c r="D906" s="27"/>
    </row>
    <row r="907" spans="4:4">
      <c r="D907" s="27"/>
    </row>
    <row r="908" spans="4:4">
      <c r="D908" s="27"/>
    </row>
    <row r="909" spans="4:4">
      <c r="D909" s="27"/>
    </row>
    <row r="910" spans="4:4">
      <c r="D910" s="27"/>
    </row>
    <row r="911" spans="4:4">
      <c r="D911" s="27"/>
    </row>
    <row r="912" spans="4:4">
      <c r="D912" s="27"/>
    </row>
    <row r="913" spans="4:4">
      <c r="D913" s="27"/>
    </row>
    <row r="914" spans="4:4">
      <c r="D914" s="27"/>
    </row>
    <row r="915" spans="4:4">
      <c r="D915" s="27"/>
    </row>
    <row r="916" spans="4:4">
      <c r="D916" s="27"/>
    </row>
    <row r="917" spans="4:4">
      <c r="D917" s="27"/>
    </row>
    <row r="918" spans="4:4">
      <c r="D918" s="27"/>
    </row>
    <row r="919" spans="4:4">
      <c r="D919" s="27"/>
    </row>
    <row r="920" spans="4:4">
      <c r="D920" s="27"/>
    </row>
    <row r="921" spans="4:4">
      <c r="D921" s="27"/>
    </row>
    <row r="922" spans="4:4">
      <c r="D922" s="27"/>
    </row>
    <row r="923" spans="4:4">
      <c r="D923" s="27"/>
    </row>
    <row r="924" spans="4:4">
      <c r="D924" s="27"/>
    </row>
    <row r="925" spans="4:4">
      <c r="D925" s="27"/>
    </row>
    <row r="926" spans="4:4">
      <c r="D926" s="27"/>
    </row>
    <row r="927" spans="4:4">
      <c r="D927" s="27"/>
    </row>
    <row r="928" spans="4:4">
      <c r="D928" s="27"/>
    </row>
    <row r="929" spans="4:4">
      <c r="D929" s="27"/>
    </row>
    <row r="930" spans="4:4">
      <c r="D930" s="27"/>
    </row>
    <row r="931" spans="4:4">
      <c r="D931" s="27"/>
    </row>
    <row r="932" spans="4:4">
      <c r="D932" s="27"/>
    </row>
    <row r="933" spans="4:4">
      <c r="D933" s="27"/>
    </row>
    <row r="934" spans="4:4">
      <c r="D934" s="27"/>
    </row>
    <row r="935" spans="4:4">
      <c r="D935" s="27"/>
    </row>
    <row r="936" spans="4:4">
      <c r="D936" s="27"/>
    </row>
    <row r="937" spans="4:4">
      <c r="D937" s="27"/>
    </row>
    <row r="938" spans="4:4">
      <c r="D938" s="27"/>
    </row>
    <row r="939" spans="4:4">
      <c r="D939" s="27"/>
    </row>
    <row r="940" spans="4:4">
      <c r="D940" s="27"/>
    </row>
    <row r="941" spans="4:4">
      <c r="D941" s="27"/>
    </row>
    <row r="942" spans="4:4">
      <c r="D942" s="27"/>
    </row>
    <row r="943" spans="4:4">
      <c r="D943" s="27"/>
    </row>
    <row r="944" spans="4:4">
      <c r="D944" s="27"/>
    </row>
    <row r="945" spans="4:4">
      <c r="D945" s="27"/>
    </row>
    <row r="946" spans="4:4">
      <c r="D946" s="27"/>
    </row>
    <row r="947" spans="4:4">
      <c r="D947" s="27"/>
    </row>
    <row r="948" spans="4:4">
      <c r="D948" s="27"/>
    </row>
    <row r="949" spans="4:4">
      <c r="D949" s="27"/>
    </row>
    <row r="950" spans="4:4">
      <c r="D950" s="27"/>
    </row>
    <row r="951" spans="4:4">
      <c r="D951" s="27"/>
    </row>
    <row r="952" spans="4:4">
      <c r="D952" s="27"/>
    </row>
    <row r="953" spans="4:4">
      <c r="D953" s="27"/>
    </row>
    <row r="954" spans="4:4">
      <c r="D954" s="27"/>
    </row>
    <row r="955" spans="4:4">
      <c r="D955" s="27"/>
    </row>
    <row r="956" spans="4:4">
      <c r="D956" s="27"/>
    </row>
    <row r="957" spans="4:4">
      <c r="D957" s="27"/>
    </row>
    <row r="958" spans="4:4">
      <c r="D958" s="27"/>
    </row>
    <row r="959" spans="4:4">
      <c r="D959" s="27"/>
    </row>
    <row r="960" spans="4:4">
      <c r="D960" s="27"/>
    </row>
    <row r="961" spans="4:4">
      <c r="D961" s="27"/>
    </row>
    <row r="962" spans="4:4">
      <c r="D962" s="27"/>
    </row>
    <row r="963" spans="4:4">
      <c r="D963" s="27"/>
    </row>
    <row r="964" spans="4:4">
      <c r="D964" s="27"/>
    </row>
    <row r="965" spans="4:4">
      <c r="D965" s="27"/>
    </row>
    <row r="966" spans="4:4">
      <c r="D966" s="27"/>
    </row>
    <row r="967" spans="4:4">
      <c r="D967" s="27"/>
    </row>
    <row r="968" spans="4:4">
      <c r="D968" s="27"/>
    </row>
    <row r="969" spans="4:4">
      <c r="D969" s="27"/>
    </row>
    <row r="970" spans="4:4">
      <c r="D970" s="27"/>
    </row>
    <row r="971" spans="4:4">
      <c r="D971" s="27"/>
    </row>
    <row r="972" spans="4:4">
      <c r="D972" s="27"/>
    </row>
    <row r="973" spans="4:4">
      <c r="D973" s="27"/>
    </row>
    <row r="974" spans="4:4">
      <c r="D974" s="27"/>
    </row>
    <row r="975" spans="4:4">
      <c r="D975" s="27"/>
    </row>
    <row r="976" spans="4:4">
      <c r="D976" s="27"/>
    </row>
    <row r="977" spans="4:4">
      <c r="D977" s="27"/>
    </row>
    <row r="978" spans="4:4">
      <c r="D978" s="27"/>
    </row>
    <row r="979" spans="4:4">
      <c r="D979" s="27"/>
    </row>
    <row r="980" spans="4:4">
      <c r="D980" s="27"/>
    </row>
    <row r="981" spans="4:4">
      <c r="D981" s="27"/>
    </row>
    <row r="982" spans="4:4">
      <c r="D982" s="27"/>
    </row>
    <row r="983" spans="4:4">
      <c r="D983" s="27"/>
    </row>
    <row r="984" spans="4:4">
      <c r="D984" s="27"/>
    </row>
    <row r="985" spans="4:4">
      <c r="D985" s="27"/>
    </row>
    <row r="986" spans="4:4">
      <c r="D986" s="27"/>
    </row>
    <row r="987" spans="4:4">
      <c r="D987" s="27"/>
    </row>
    <row r="988" spans="4:4">
      <c r="D988" s="27"/>
    </row>
    <row r="989" spans="4:4">
      <c r="D989" s="27"/>
    </row>
    <row r="990" spans="4:4">
      <c r="D990" s="27"/>
    </row>
    <row r="991" spans="4:4">
      <c r="D991" s="27"/>
    </row>
    <row r="992" spans="4:4">
      <c r="D992" s="27"/>
    </row>
    <row r="993" spans="4:4">
      <c r="D993" s="27"/>
    </row>
    <row r="994" spans="4:4">
      <c r="D994" s="27"/>
    </row>
    <row r="995" spans="4:4">
      <c r="D995" s="27"/>
    </row>
    <row r="996" spans="4:4">
      <c r="D996" s="27"/>
    </row>
    <row r="997" spans="4:4">
      <c r="D997" s="27"/>
    </row>
    <row r="998" spans="4:4">
      <c r="D998" s="27"/>
    </row>
    <row r="999" spans="4:4">
      <c r="D999" s="27"/>
    </row>
    <row r="1000" spans="4:4">
      <c r="D1000" s="27"/>
    </row>
    <row r="1001" spans="4:4">
      <c r="D1001" s="27"/>
    </row>
    <row r="1002" spans="4:4">
      <c r="D1002" s="27"/>
    </row>
    <row r="1003" spans="4:4">
      <c r="D1003" s="27"/>
    </row>
    <row r="1004" spans="4:4">
      <c r="D1004" s="27"/>
    </row>
    <row r="1005" spans="4:4">
      <c r="D1005" s="27"/>
    </row>
    <row r="1006" spans="4:4">
      <c r="D1006" s="27"/>
    </row>
    <row r="1007" spans="4:4">
      <c r="D1007" s="27"/>
    </row>
    <row r="1008" spans="4:4">
      <c r="D1008" s="27"/>
    </row>
    <row r="1009" spans="4:4">
      <c r="D1009" s="27"/>
    </row>
    <row r="1010" spans="4:4">
      <c r="D1010" s="27"/>
    </row>
    <row r="1011" spans="4:4">
      <c r="D1011" s="27"/>
    </row>
    <row r="1012" spans="4:4">
      <c r="D1012" s="27"/>
    </row>
    <row r="1013" spans="4:4">
      <c r="D1013" s="27"/>
    </row>
    <row r="1014" spans="4:4">
      <c r="D1014" s="27"/>
    </row>
    <row r="1015" spans="4:4">
      <c r="D1015" s="27"/>
    </row>
    <row r="1016" spans="4:4">
      <c r="D1016" s="27"/>
    </row>
    <row r="1017" spans="4:4">
      <c r="D1017" s="27"/>
    </row>
    <row r="1018" spans="4:4">
      <c r="D1018" s="27"/>
    </row>
    <row r="1019" spans="4:4">
      <c r="D1019" s="27"/>
    </row>
    <row r="1020" spans="4:4">
      <c r="D1020" s="27"/>
    </row>
    <row r="1021" spans="4:4">
      <c r="D1021" s="27"/>
    </row>
    <row r="1022" spans="4:4">
      <c r="D1022" s="27"/>
    </row>
    <row r="1023" spans="4:4">
      <c r="D1023" s="27"/>
    </row>
    <row r="1024" spans="4:4">
      <c r="D1024" s="27"/>
    </row>
    <row r="1025" spans="4:4">
      <c r="D1025" s="27"/>
    </row>
    <row r="1026" spans="4:4">
      <c r="D1026" s="27"/>
    </row>
    <row r="1027" spans="4:4">
      <c r="D1027" s="27"/>
    </row>
    <row r="1028" spans="4:4">
      <c r="D1028" s="27"/>
    </row>
    <row r="1029" spans="4:4">
      <c r="D1029" s="27"/>
    </row>
    <row r="1030" spans="4:4">
      <c r="D1030" s="27"/>
    </row>
    <row r="1031" spans="4:4">
      <c r="D1031" s="27"/>
    </row>
    <row r="1032" spans="4:4">
      <c r="D1032" s="27"/>
    </row>
    <row r="1033" spans="4:4">
      <c r="D1033" s="27"/>
    </row>
    <row r="1034" spans="4:4">
      <c r="D1034" s="27"/>
    </row>
    <row r="1035" spans="4:4">
      <c r="D1035" s="27"/>
    </row>
    <row r="1036" spans="4:4">
      <c r="D1036" s="27"/>
    </row>
    <row r="1037" spans="4:4">
      <c r="D1037" s="27"/>
    </row>
    <row r="1038" spans="4:4">
      <c r="D1038" s="27"/>
    </row>
    <row r="1039" spans="4:4">
      <c r="D1039" s="27"/>
    </row>
    <row r="1040" spans="4:4">
      <c r="D1040" s="27"/>
    </row>
    <row r="1041" spans="4:4">
      <c r="D1041" s="27"/>
    </row>
    <row r="1042" spans="4:4">
      <c r="D1042" s="27"/>
    </row>
    <row r="1043" spans="4:4">
      <c r="D1043" s="27"/>
    </row>
    <row r="1044" spans="4:4">
      <c r="D1044" s="27"/>
    </row>
    <row r="1045" spans="4:4">
      <c r="D1045" s="27"/>
    </row>
    <row r="1046" spans="4:4">
      <c r="D1046" s="27"/>
    </row>
    <row r="1047" spans="4:4">
      <c r="D1047" s="27"/>
    </row>
    <row r="1048" spans="4:4">
      <c r="D1048" s="27"/>
    </row>
    <row r="1049" spans="4:4">
      <c r="D1049" s="27"/>
    </row>
    <row r="1050" spans="4:4">
      <c r="D1050" s="27"/>
    </row>
    <row r="1051" spans="4:4">
      <c r="D1051" s="27"/>
    </row>
    <row r="1052" spans="4:4">
      <c r="D1052" s="27"/>
    </row>
    <row r="1053" spans="4:4">
      <c r="D1053" s="27"/>
    </row>
    <row r="1054" spans="4:4">
      <c r="D1054" s="27"/>
    </row>
    <row r="1055" spans="4:4">
      <c r="D1055" s="27"/>
    </row>
    <row r="1056" spans="4:4">
      <c r="D1056" s="27"/>
    </row>
    <row r="1057" spans="4:4">
      <c r="D1057" s="27"/>
    </row>
    <row r="1058" spans="4:4">
      <c r="D1058" s="27"/>
    </row>
    <row r="1059" spans="4:4">
      <c r="D1059" s="27"/>
    </row>
    <row r="1060" spans="4:4">
      <c r="D1060" s="27"/>
    </row>
    <row r="1061" spans="4:4">
      <c r="D1061" s="27"/>
    </row>
    <row r="1062" spans="4:4">
      <c r="D1062" s="27"/>
    </row>
    <row r="1063" spans="4:4">
      <c r="D1063" s="27"/>
    </row>
    <row r="1064" spans="4:4">
      <c r="D1064" s="27"/>
    </row>
    <row r="1065" spans="4:4">
      <c r="D1065" s="27"/>
    </row>
    <row r="1066" spans="4:4">
      <c r="D1066" s="27"/>
    </row>
    <row r="1067" spans="4:4">
      <c r="D1067" s="27"/>
    </row>
    <row r="1068" spans="4:4">
      <c r="D1068" s="27"/>
    </row>
    <row r="1069" spans="4:4">
      <c r="D1069" s="27"/>
    </row>
    <row r="1070" spans="4:4">
      <c r="D1070" s="27"/>
    </row>
    <row r="1071" spans="4:4">
      <c r="D1071" s="27"/>
    </row>
    <row r="1072" spans="4:4">
      <c r="D1072" s="27"/>
    </row>
    <row r="1073" spans="4:4">
      <c r="D1073" s="27"/>
    </row>
    <row r="1074" spans="4:4">
      <c r="D1074" s="27"/>
    </row>
    <row r="1075" spans="4:4">
      <c r="D1075" s="27"/>
    </row>
    <row r="1076" spans="4:4">
      <c r="D1076" s="27"/>
    </row>
    <row r="1077" spans="4:4">
      <c r="D1077" s="27"/>
    </row>
    <row r="1078" spans="4:4">
      <c r="D1078" s="27"/>
    </row>
    <row r="1079" spans="4:4">
      <c r="D1079" s="27"/>
    </row>
    <row r="1080" spans="4:4">
      <c r="D1080" s="27"/>
    </row>
    <row r="1081" spans="4:4">
      <c r="D1081" s="27"/>
    </row>
    <row r="1082" spans="4:4">
      <c r="D1082" s="27"/>
    </row>
    <row r="1083" spans="4:4">
      <c r="D1083" s="27"/>
    </row>
    <row r="1084" spans="4:4">
      <c r="D1084" s="27"/>
    </row>
    <row r="1085" spans="4:4">
      <c r="D1085" s="27"/>
    </row>
    <row r="1086" spans="4:4">
      <c r="D1086" s="27"/>
    </row>
    <row r="1087" spans="4:4">
      <c r="D1087" s="27"/>
    </row>
    <row r="1088" spans="4:4">
      <c r="D1088" s="27"/>
    </row>
    <row r="1089" spans="4:4">
      <c r="D1089" s="27"/>
    </row>
    <row r="1090" spans="4:4">
      <c r="D1090" s="27"/>
    </row>
    <row r="1091" spans="4:4">
      <c r="D1091" s="27"/>
    </row>
    <row r="1092" spans="4:4">
      <c r="D1092" s="27"/>
    </row>
    <row r="1093" spans="4:4">
      <c r="D1093" s="27"/>
    </row>
    <row r="1094" spans="4:4">
      <c r="D1094" s="27"/>
    </row>
    <row r="1095" spans="4:4">
      <c r="D1095" s="27"/>
    </row>
    <row r="1096" spans="4:4">
      <c r="D1096" s="27"/>
    </row>
    <row r="1097" spans="4:4">
      <c r="D1097" s="27"/>
    </row>
    <row r="1098" spans="4:4">
      <c r="D1098" s="27"/>
    </row>
    <row r="1099" spans="4:4">
      <c r="D1099" s="27"/>
    </row>
    <row r="1100" spans="4:4">
      <c r="D1100" s="27"/>
    </row>
    <row r="1101" spans="4:4">
      <c r="D1101" s="27"/>
    </row>
    <row r="1102" spans="4:4">
      <c r="D1102" s="27"/>
    </row>
    <row r="1103" spans="4:4">
      <c r="D1103" s="27"/>
    </row>
    <row r="1104" spans="4:4">
      <c r="D1104" s="27"/>
    </row>
    <row r="1105" spans="4:4">
      <c r="D1105" s="27"/>
    </row>
    <row r="1106" spans="4:4">
      <c r="D1106" s="27"/>
    </row>
    <row r="1107" spans="4:4">
      <c r="D1107" s="27"/>
    </row>
    <row r="1108" spans="4:4">
      <c r="D1108" s="27"/>
    </row>
    <row r="1109" spans="4:4">
      <c r="D1109" s="27"/>
    </row>
    <row r="1110" spans="4:4">
      <c r="D1110" s="27"/>
    </row>
    <row r="1111" spans="4:4">
      <c r="D1111" s="27"/>
    </row>
    <row r="1112" spans="4:4">
      <c r="D1112" s="27"/>
    </row>
    <row r="1113" spans="4:4">
      <c r="D1113" s="27"/>
    </row>
    <row r="1114" spans="4:4">
      <c r="D1114" s="27"/>
    </row>
    <row r="1115" spans="4:4">
      <c r="D1115" s="27"/>
    </row>
    <row r="1116" spans="4:4">
      <c r="D1116" s="27"/>
    </row>
    <row r="1117" spans="4:4">
      <c r="D1117" s="27"/>
    </row>
    <row r="1118" spans="4:4">
      <c r="D1118" s="27"/>
    </row>
    <row r="1119" spans="4:4">
      <c r="D1119" s="27"/>
    </row>
    <row r="1120" spans="4:4">
      <c r="D1120" s="27"/>
    </row>
    <row r="1121" spans="4:4">
      <c r="D1121" s="27"/>
    </row>
    <row r="1122" spans="4:4">
      <c r="D1122" s="27"/>
    </row>
    <row r="1123" spans="4:4">
      <c r="D1123" s="27"/>
    </row>
    <row r="1124" spans="4:4">
      <c r="D1124" s="27"/>
    </row>
    <row r="1125" spans="4:4">
      <c r="D1125" s="27"/>
    </row>
    <row r="1126" spans="4:4">
      <c r="D1126" s="27"/>
    </row>
    <row r="1127" spans="4:4">
      <c r="D1127" s="27"/>
    </row>
    <row r="1128" spans="4:4">
      <c r="D1128" s="27"/>
    </row>
    <row r="1129" spans="4:4">
      <c r="D1129" s="27"/>
    </row>
    <row r="1130" spans="4:4">
      <c r="D1130" s="27"/>
    </row>
    <row r="1131" spans="4:4">
      <c r="D1131" s="27"/>
    </row>
    <row r="1132" spans="4:4">
      <c r="D1132" s="27"/>
    </row>
    <row r="1133" spans="4:4">
      <c r="D1133" s="27"/>
    </row>
    <row r="1134" spans="4:4">
      <c r="D1134" s="27"/>
    </row>
    <row r="1135" spans="4:4">
      <c r="D1135" s="27"/>
    </row>
    <row r="1136" spans="4:4">
      <c r="D1136" s="27"/>
    </row>
    <row r="1137" spans="4:4">
      <c r="D1137" s="27"/>
    </row>
    <row r="1138" spans="4:4">
      <c r="D1138" s="27"/>
    </row>
    <row r="1139" spans="4:4">
      <c r="D1139" s="27"/>
    </row>
    <row r="1140" spans="4:4">
      <c r="D1140" s="27"/>
    </row>
    <row r="1141" spans="4:4">
      <c r="D1141" s="27"/>
    </row>
    <row r="1142" spans="4:4">
      <c r="D1142" s="27"/>
    </row>
    <row r="1143" spans="4:4">
      <c r="D1143" s="27"/>
    </row>
    <row r="1144" spans="4:4">
      <c r="D1144" s="27"/>
    </row>
    <row r="1145" spans="4:4">
      <c r="D1145" s="27"/>
    </row>
    <row r="1146" spans="4:4">
      <c r="D1146" s="27"/>
    </row>
    <row r="1147" spans="4:4">
      <c r="D1147" s="27"/>
    </row>
    <row r="1148" spans="4:4">
      <c r="D1148" s="27"/>
    </row>
    <row r="1149" spans="4:4">
      <c r="D1149" s="27"/>
    </row>
    <row r="1150" spans="4:4">
      <c r="D1150" s="27"/>
    </row>
    <row r="1151" spans="4:4">
      <c r="D1151" s="27"/>
    </row>
    <row r="1152" spans="4:4">
      <c r="D1152" s="27"/>
    </row>
    <row r="1153" spans="4:4">
      <c r="D1153" s="27"/>
    </row>
    <row r="1154" spans="4:4">
      <c r="D1154" s="27"/>
    </row>
    <row r="1155" spans="4:4">
      <c r="D1155" s="27"/>
    </row>
    <row r="1156" spans="4:4">
      <c r="D1156" s="27"/>
    </row>
    <row r="1157" spans="4:4">
      <c r="D1157" s="27"/>
    </row>
    <row r="1158" spans="4:4">
      <c r="D1158" s="27"/>
    </row>
    <row r="1159" spans="4:4">
      <c r="D1159" s="27"/>
    </row>
    <row r="1160" spans="4:4">
      <c r="D1160" s="27"/>
    </row>
    <row r="1161" spans="4:4">
      <c r="D1161" s="27"/>
    </row>
    <row r="1162" spans="4:4">
      <c r="D1162" s="27"/>
    </row>
    <row r="1163" spans="4:4">
      <c r="D1163" s="27"/>
    </row>
    <row r="1164" spans="4:4">
      <c r="D1164" s="27"/>
    </row>
    <row r="1165" spans="4:4">
      <c r="D1165" s="27"/>
    </row>
    <row r="1166" spans="4:4">
      <c r="D1166" s="27"/>
    </row>
    <row r="1167" spans="4:4">
      <c r="D1167" s="27"/>
    </row>
    <row r="1168" spans="4:4">
      <c r="D1168" s="27"/>
    </row>
    <row r="1169" spans="4:4">
      <c r="D1169" s="27"/>
    </row>
    <row r="1170" spans="4:4">
      <c r="D1170" s="27"/>
    </row>
    <row r="1171" spans="4:4">
      <c r="D1171" s="27"/>
    </row>
    <row r="1172" spans="4:4">
      <c r="D1172" s="27"/>
    </row>
    <row r="1173" spans="4:4">
      <c r="D1173" s="27"/>
    </row>
    <row r="1174" spans="4:4">
      <c r="D1174" s="27"/>
    </row>
    <row r="1175" spans="4:4">
      <c r="D1175" s="27"/>
    </row>
    <row r="1176" spans="4:4">
      <c r="D1176" s="27"/>
    </row>
    <row r="1177" spans="4:4">
      <c r="D1177" s="27"/>
    </row>
    <row r="1178" spans="4:4">
      <c r="D1178" s="27"/>
    </row>
    <row r="1179" spans="4:4">
      <c r="D1179" s="27"/>
    </row>
    <row r="1180" spans="4:4">
      <c r="D1180" s="27"/>
    </row>
    <row r="1181" spans="4:4">
      <c r="D1181" s="27"/>
    </row>
    <row r="1182" spans="4:4">
      <c r="D1182" s="27"/>
    </row>
    <row r="1183" spans="4:4">
      <c r="D1183" s="27"/>
    </row>
    <row r="1184" spans="4:4">
      <c r="D1184" s="27"/>
    </row>
    <row r="1185" spans="4:4">
      <c r="D1185" s="27"/>
    </row>
    <row r="1186" spans="4:4">
      <c r="D1186" s="27"/>
    </row>
    <row r="1187" spans="4:4">
      <c r="D1187" s="27"/>
    </row>
    <row r="1188" spans="4:4">
      <c r="D1188" s="27"/>
    </row>
    <row r="1189" spans="4:4">
      <c r="D1189" s="27"/>
    </row>
    <row r="1190" spans="4:4">
      <c r="D1190" s="27"/>
    </row>
    <row r="1191" spans="4:4">
      <c r="D1191" s="27"/>
    </row>
    <row r="1192" spans="4:4">
      <c r="D1192" s="27"/>
    </row>
    <row r="1193" spans="4:4">
      <c r="D1193" s="27"/>
    </row>
    <row r="1194" spans="4:4">
      <c r="D1194" s="27"/>
    </row>
    <row r="1195" spans="4:4">
      <c r="D1195" s="27"/>
    </row>
    <row r="1196" spans="4:4">
      <c r="D1196" s="27"/>
    </row>
    <row r="1197" spans="4:4">
      <c r="D1197" s="27"/>
    </row>
    <row r="1198" spans="4:4">
      <c r="D1198" s="27"/>
    </row>
    <row r="1199" spans="4:4">
      <c r="D1199" s="27"/>
    </row>
    <row r="1200" spans="4:4">
      <c r="D1200" s="27"/>
    </row>
    <row r="1201" spans="4:4">
      <c r="D1201" s="27"/>
    </row>
    <row r="1202" spans="4:4">
      <c r="D1202" s="27"/>
    </row>
    <row r="1203" spans="4:4">
      <c r="D1203" s="27"/>
    </row>
    <row r="1204" spans="4:4">
      <c r="D1204" s="27"/>
    </row>
    <row r="1205" spans="4:4">
      <c r="D1205" s="27"/>
    </row>
    <row r="1206" spans="4:4">
      <c r="D1206" s="27"/>
    </row>
    <row r="1207" spans="4:4">
      <c r="D1207" s="27"/>
    </row>
    <row r="1208" spans="4:4">
      <c r="D1208" s="27"/>
    </row>
    <row r="1209" spans="4:4">
      <c r="D1209" s="27"/>
    </row>
    <row r="1210" spans="4:4">
      <c r="D1210" s="27"/>
    </row>
    <row r="1211" spans="4:4">
      <c r="D1211" s="27"/>
    </row>
    <row r="1212" spans="4:4">
      <c r="D1212" s="27"/>
    </row>
    <row r="1213" spans="4:4">
      <c r="D1213" s="27"/>
    </row>
    <row r="1214" spans="4:4">
      <c r="D1214" s="27"/>
    </row>
    <row r="1215" spans="4:4">
      <c r="D1215" s="27"/>
    </row>
    <row r="1216" spans="4:4">
      <c r="D1216" s="27"/>
    </row>
    <row r="1217" spans="4:4">
      <c r="D1217" s="27"/>
    </row>
    <row r="1218" spans="4:4">
      <c r="D1218" s="27"/>
    </row>
    <row r="1219" spans="4:4">
      <c r="D1219" s="27"/>
    </row>
    <row r="1220" spans="4:4">
      <c r="D1220" s="27"/>
    </row>
    <row r="1221" spans="4:4">
      <c r="D1221" s="27"/>
    </row>
    <row r="1222" spans="4:4">
      <c r="D1222" s="27"/>
    </row>
    <row r="1223" spans="4:4">
      <c r="D1223" s="27"/>
    </row>
    <row r="1224" spans="4:4">
      <c r="D1224" s="27"/>
    </row>
    <row r="1225" spans="4:4">
      <c r="D1225" s="27"/>
    </row>
    <row r="1226" spans="4:4">
      <c r="D1226" s="27"/>
    </row>
    <row r="1227" spans="4:4">
      <c r="D1227" s="27"/>
    </row>
    <row r="1228" spans="4:4">
      <c r="D1228" s="27"/>
    </row>
    <row r="1229" spans="4:4">
      <c r="D1229" s="27"/>
    </row>
    <row r="1230" spans="4:4">
      <c r="D1230" s="27"/>
    </row>
    <row r="1231" spans="4:4">
      <c r="D1231" s="27"/>
    </row>
    <row r="1232" spans="4:4">
      <c r="D1232" s="27"/>
    </row>
    <row r="1233" spans="4:4">
      <c r="D1233" s="27"/>
    </row>
    <row r="1234" spans="4:4">
      <c r="D1234" s="27"/>
    </row>
    <row r="1235" spans="4:4">
      <c r="D1235" s="27"/>
    </row>
    <row r="1236" spans="4:4">
      <c r="D1236" s="27"/>
    </row>
    <row r="1237" spans="4:4">
      <c r="D1237" s="27"/>
    </row>
    <row r="1238" spans="4:4">
      <c r="D1238" s="27"/>
    </row>
    <row r="1239" spans="4:4">
      <c r="D1239" s="27"/>
    </row>
    <row r="1240" spans="4:4">
      <c r="D1240" s="27"/>
    </row>
    <row r="1241" spans="4:4">
      <c r="D1241" s="27"/>
    </row>
    <row r="1242" spans="4:4">
      <c r="D1242" s="27"/>
    </row>
    <row r="1243" spans="4:4">
      <c r="D1243" s="27"/>
    </row>
    <row r="1244" spans="4:4">
      <c r="D1244" s="27"/>
    </row>
    <row r="1245" spans="4:4">
      <c r="D1245" s="27"/>
    </row>
    <row r="1246" spans="4:4">
      <c r="D1246" s="27"/>
    </row>
    <row r="1247" spans="4:4">
      <c r="D1247" s="27"/>
    </row>
    <row r="1248" spans="4:4">
      <c r="D1248" s="27"/>
    </row>
    <row r="1249" spans="4:4">
      <c r="D1249" s="27"/>
    </row>
    <row r="1250" spans="4:4">
      <c r="D1250" s="27"/>
    </row>
    <row r="1251" spans="4:4">
      <c r="D1251" s="27"/>
    </row>
    <row r="1252" spans="4:4">
      <c r="D1252" s="27"/>
    </row>
    <row r="1253" spans="4:4">
      <c r="D1253" s="27"/>
    </row>
    <row r="1254" spans="4:4">
      <c r="D1254" s="27"/>
    </row>
    <row r="1255" spans="4:4">
      <c r="D1255" s="27"/>
    </row>
    <row r="1256" spans="4:4">
      <c r="D1256" s="27"/>
    </row>
    <row r="1257" spans="4:4">
      <c r="D1257" s="27"/>
    </row>
    <row r="1258" spans="4:4">
      <c r="D1258" s="27"/>
    </row>
    <row r="1259" spans="4:4">
      <c r="D1259" s="27"/>
    </row>
    <row r="1260" spans="4:4">
      <c r="D1260" s="27"/>
    </row>
    <row r="1261" spans="4:4">
      <c r="D1261" s="27"/>
    </row>
    <row r="1262" spans="4:4">
      <c r="D1262" s="27"/>
    </row>
    <row r="1263" spans="4:4">
      <c r="D1263" s="27"/>
    </row>
    <row r="1264" spans="4:4">
      <c r="D1264" s="27"/>
    </row>
    <row r="1265" spans="4:4">
      <c r="D1265" s="27"/>
    </row>
    <row r="1266" spans="4:4">
      <c r="D1266" s="27"/>
    </row>
    <row r="1267" spans="4:4">
      <c r="D1267" s="27"/>
    </row>
    <row r="1268" spans="4:4">
      <c r="D1268" s="27"/>
    </row>
    <row r="1269" spans="4:4">
      <c r="D1269" s="27"/>
    </row>
    <row r="1270" spans="4:4">
      <c r="D1270" s="27"/>
    </row>
    <row r="1271" spans="4:4">
      <c r="D1271" s="27"/>
    </row>
    <row r="1272" spans="4:4">
      <c r="D1272" s="27"/>
    </row>
    <row r="1273" spans="4:4">
      <c r="D1273" s="27"/>
    </row>
    <row r="1274" spans="4:4">
      <c r="D1274" s="27"/>
    </row>
    <row r="1275" spans="4:4">
      <c r="D1275" s="27"/>
    </row>
    <row r="1276" spans="4:4">
      <c r="D1276" s="27"/>
    </row>
    <row r="1277" spans="4:4">
      <c r="D1277" s="27"/>
    </row>
    <row r="1278" spans="4:4">
      <c r="D1278" s="27"/>
    </row>
    <row r="1279" spans="4:4">
      <c r="D1279" s="27"/>
    </row>
    <row r="1280" spans="4:4">
      <c r="D1280" s="27"/>
    </row>
    <row r="1281" spans="4:4">
      <c r="D1281" s="27"/>
    </row>
    <row r="1282" spans="4:4">
      <c r="D1282" s="27"/>
    </row>
    <row r="1283" spans="4:4">
      <c r="D1283" s="27"/>
    </row>
    <row r="1284" spans="4:4">
      <c r="D1284" s="27"/>
    </row>
    <row r="1285" spans="4:4">
      <c r="D1285" s="27"/>
    </row>
    <row r="1286" spans="4:4">
      <c r="D1286" s="27"/>
    </row>
    <row r="1287" spans="4:4">
      <c r="D1287" s="27"/>
    </row>
    <row r="1288" spans="4:4">
      <c r="D1288" s="27"/>
    </row>
    <row r="1289" spans="4:4">
      <c r="D1289" s="27"/>
    </row>
    <row r="1290" spans="4:4">
      <c r="D1290" s="27"/>
    </row>
    <row r="1291" spans="4:4">
      <c r="D1291" s="27"/>
    </row>
    <row r="1292" spans="4:4">
      <c r="D1292" s="27"/>
    </row>
    <row r="1293" spans="4:4">
      <c r="D1293" s="27"/>
    </row>
    <row r="1294" spans="4:4">
      <c r="D1294" s="27"/>
    </row>
    <row r="1295" spans="4:4">
      <c r="D1295" s="27"/>
    </row>
    <row r="1296" spans="4:4">
      <c r="D1296" s="27"/>
    </row>
    <row r="1297" spans="4:4">
      <c r="D1297" s="27"/>
    </row>
    <row r="1298" spans="4:4">
      <c r="D1298" s="27"/>
    </row>
    <row r="1299" spans="4:4">
      <c r="D1299" s="27"/>
    </row>
    <row r="1300" spans="4:4">
      <c r="D1300" s="27"/>
    </row>
    <row r="1301" spans="4:4">
      <c r="D1301" s="27"/>
    </row>
    <row r="1302" spans="4:4">
      <c r="D1302" s="27"/>
    </row>
    <row r="1303" spans="4:4">
      <c r="D1303" s="27"/>
    </row>
    <row r="1304" spans="4:4">
      <c r="D1304" s="27"/>
    </row>
    <row r="1305" spans="4:4">
      <c r="D1305" s="27"/>
    </row>
    <row r="1306" spans="4:4">
      <c r="D1306" s="27"/>
    </row>
    <row r="1307" spans="4:4">
      <c r="D1307" s="27"/>
    </row>
    <row r="1308" spans="4:4">
      <c r="D1308" s="27"/>
    </row>
    <row r="1309" spans="4:4">
      <c r="D1309" s="27"/>
    </row>
    <row r="1310" spans="4:4">
      <c r="D1310" s="27"/>
    </row>
    <row r="1311" spans="4:4">
      <c r="D1311" s="27"/>
    </row>
    <row r="1312" spans="4:4">
      <c r="D1312" s="27"/>
    </row>
    <row r="1313" spans="4:4">
      <c r="D1313" s="27"/>
    </row>
    <row r="1314" spans="4:4">
      <c r="D1314" s="27"/>
    </row>
    <row r="1315" spans="4:4">
      <c r="D1315" s="27"/>
    </row>
    <row r="1316" spans="4:4">
      <c r="D1316" s="27"/>
    </row>
    <row r="1317" spans="4:4">
      <c r="D1317" s="27"/>
    </row>
    <row r="1318" spans="4:4">
      <c r="D1318" s="27"/>
    </row>
    <row r="1319" spans="4:4">
      <c r="D1319" s="27"/>
    </row>
    <row r="1320" spans="4:4">
      <c r="D1320" s="27"/>
    </row>
    <row r="1321" spans="4:4">
      <c r="D1321" s="27"/>
    </row>
    <row r="1322" spans="4:4">
      <c r="D1322" s="27"/>
    </row>
    <row r="1323" spans="4:4">
      <c r="D1323" s="27"/>
    </row>
    <row r="1324" spans="4:4">
      <c r="D1324" s="27"/>
    </row>
    <row r="1325" spans="4:4">
      <c r="D1325" s="27"/>
    </row>
    <row r="1326" spans="4:4">
      <c r="D1326" s="27"/>
    </row>
    <row r="1327" spans="4:4">
      <c r="D1327" s="27"/>
    </row>
    <row r="1328" spans="4:4">
      <c r="D1328" s="27"/>
    </row>
    <row r="1329" spans="4:4">
      <c r="D1329" s="27"/>
    </row>
    <row r="1330" spans="4:4">
      <c r="D1330" s="27"/>
    </row>
    <row r="1331" spans="4:4">
      <c r="D1331" s="27"/>
    </row>
    <row r="1332" spans="4:4">
      <c r="D1332" s="27"/>
    </row>
    <row r="1333" spans="4:4">
      <c r="D1333" s="27"/>
    </row>
    <row r="1334" spans="4:4">
      <c r="D1334" s="27"/>
    </row>
    <row r="1335" spans="4:4">
      <c r="D1335" s="27"/>
    </row>
    <row r="1336" spans="4:4">
      <c r="D1336" s="27"/>
    </row>
    <row r="1337" spans="4:4">
      <c r="D1337" s="27"/>
    </row>
    <row r="1338" spans="4:4">
      <c r="D1338" s="27"/>
    </row>
    <row r="1339" spans="4:4">
      <c r="D1339" s="27"/>
    </row>
    <row r="1340" spans="4:4">
      <c r="D1340" s="27"/>
    </row>
    <row r="1341" spans="4:4">
      <c r="D1341" s="27"/>
    </row>
    <row r="1342" spans="4:4">
      <c r="D1342" s="27"/>
    </row>
    <row r="1343" spans="4:4">
      <c r="D1343" s="27"/>
    </row>
    <row r="1344" spans="4:4">
      <c r="D1344" s="27"/>
    </row>
    <row r="1345" spans="4:4">
      <c r="D1345" s="27"/>
    </row>
    <row r="1346" spans="4:4">
      <c r="D1346" s="27"/>
    </row>
    <row r="1347" spans="4:4">
      <c r="D1347" s="27"/>
    </row>
    <row r="1348" spans="4:4">
      <c r="D1348" s="27"/>
    </row>
    <row r="1349" spans="4:4">
      <c r="D1349" s="27"/>
    </row>
    <row r="1350" spans="4:4">
      <c r="D1350" s="27"/>
    </row>
    <row r="1351" spans="4:4">
      <c r="D1351" s="27"/>
    </row>
    <row r="1352" spans="4:4">
      <c r="D1352" s="27"/>
    </row>
    <row r="1353" spans="4:4">
      <c r="D1353" s="27"/>
    </row>
    <row r="1354" spans="4:4">
      <c r="D1354" s="27"/>
    </row>
    <row r="1355" spans="4:4">
      <c r="D1355" s="27"/>
    </row>
    <row r="1356" spans="4:4">
      <c r="D1356" s="27"/>
    </row>
    <row r="1357" spans="4:4">
      <c r="D1357" s="27"/>
    </row>
    <row r="1358" spans="4:4">
      <c r="D1358" s="27"/>
    </row>
    <row r="1359" spans="4:4">
      <c r="D1359" s="27"/>
    </row>
    <row r="1360" spans="4:4">
      <c r="D1360" s="27"/>
    </row>
    <row r="1361" spans="4:4">
      <c r="D1361" s="27"/>
    </row>
    <row r="1362" spans="4:4">
      <c r="D1362" s="27"/>
    </row>
    <row r="1363" spans="4:4">
      <c r="D1363" s="27"/>
    </row>
    <row r="1364" spans="4:4">
      <c r="D1364" s="27"/>
    </row>
    <row r="1365" spans="4:4">
      <c r="D1365" s="27"/>
    </row>
    <row r="1366" spans="4:4">
      <c r="D1366" s="27"/>
    </row>
    <row r="1367" spans="4:4">
      <c r="D1367" s="27"/>
    </row>
    <row r="1368" spans="4:4">
      <c r="D1368" s="27"/>
    </row>
    <row r="1369" spans="4:4">
      <c r="D1369" s="27"/>
    </row>
    <row r="1370" spans="4:4">
      <c r="D1370" s="27"/>
    </row>
    <row r="1371" spans="4:4">
      <c r="D1371" s="27"/>
    </row>
    <row r="1372" spans="4:4">
      <c r="D1372" s="27"/>
    </row>
    <row r="1373" spans="4:4">
      <c r="D1373" s="27"/>
    </row>
    <row r="1374" spans="4:4">
      <c r="D1374" s="27"/>
    </row>
    <row r="1375" spans="4:4">
      <c r="D1375" s="27"/>
    </row>
    <row r="1376" spans="4:4">
      <c r="D1376" s="27"/>
    </row>
    <row r="1377" spans="4:4">
      <c r="D1377" s="27"/>
    </row>
    <row r="1378" spans="4:4">
      <c r="D1378" s="27"/>
    </row>
    <row r="1379" spans="4:4">
      <c r="D1379" s="27"/>
    </row>
    <row r="1380" spans="4:4">
      <c r="D1380" s="27"/>
    </row>
    <row r="1381" spans="4:4">
      <c r="D1381" s="27"/>
    </row>
    <row r="1382" spans="4:4">
      <c r="D1382" s="27"/>
    </row>
    <row r="1383" spans="4:4">
      <c r="D1383" s="27"/>
    </row>
    <row r="1384" spans="4:4">
      <c r="D1384" s="27"/>
    </row>
    <row r="1385" spans="4:4">
      <c r="D1385" s="27"/>
    </row>
    <row r="1386" spans="4:4">
      <c r="D1386" s="27"/>
    </row>
    <row r="1387" spans="4:4">
      <c r="D1387" s="27"/>
    </row>
    <row r="1388" spans="4:4">
      <c r="D1388" s="27"/>
    </row>
    <row r="1389" spans="4:4">
      <c r="D1389" s="27"/>
    </row>
    <row r="1390" spans="4:4">
      <c r="D1390" s="27"/>
    </row>
    <row r="1391" spans="4:4">
      <c r="D1391" s="27"/>
    </row>
    <row r="1392" spans="4:4">
      <c r="D1392" s="27"/>
    </row>
    <row r="1393" spans="4:4">
      <c r="D1393" s="27"/>
    </row>
    <row r="1394" spans="4:4">
      <c r="D1394" s="27"/>
    </row>
    <row r="1395" spans="4:4">
      <c r="D1395" s="27"/>
    </row>
    <row r="1396" spans="4:4">
      <c r="D1396" s="27"/>
    </row>
    <row r="1397" spans="4:4">
      <c r="D1397" s="27"/>
    </row>
    <row r="1398" spans="4:4">
      <c r="D1398" s="27"/>
    </row>
    <row r="1399" spans="4:4">
      <c r="D1399" s="27"/>
    </row>
    <row r="1400" spans="4:4">
      <c r="D1400" s="27"/>
    </row>
    <row r="1401" spans="4:4">
      <c r="D1401" s="27"/>
    </row>
    <row r="1402" spans="4:4">
      <c r="D1402" s="27"/>
    </row>
    <row r="1403" spans="4:4">
      <c r="D1403" s="27"/>
    </row>
    <row r="1404" spans="4:4">
      <c r="D1404" s="27"/>
    </row>
    <row r="1405" spans="4:4">
      <c r="D1405" s="27"/>
    </row>
    <row r="1406" spans="4:4">
      <c r="D1406" s="27"/>
    </row>
    <row r="1407" spans="4:4">
      <c r="D1407" s="27"/>
    </row>
    <row r="1408" spans="4:4">
      <c r="D1408" s="27"/>
    </row>
    <row r="1409" spans="4:4">
      <c r="D1409" s="27"/>
    </row>
    <row r="1410" spans="4:4">
      <c r="D1410" s="27"/>
    </row>
    <row r="1411" spans="4:4">
      <c r="D1411" s="27"/>
    </row>
    <row r="1412" spans="4:4">
      <c r="D1412" s="27"/>
    </row>
    <row r="1413" spans="4:4">
      <c r="D1413" s="27"/>
    </row>
    <row r="1414" spans="4:4">
      <c r="D1414" s="27"/>
    </row>
    <row r="1415" spans="4:4">
      <c r="D1415" s="27"/>
    </row>
    <row r="1416" spans="4:4">
      <c r="D1416" s="27"/>
    </row>
    <row r="1417" spans="4:4">
      <c r="D1417" s="27"/>
    </row>
    <row r="1418" spans="4:4">
      <c r="D1418" s="27"/>
    </row>
    <row r="1419" spans="4:4">
      <c r="D1419" s="27"/>
    </row>
    <row r="1420" spans="4:4">
      <c r="D1420" s="27"/>
    </row>
    <row r="1421" spans="4:4">
      <c r="D1421" s="27"/>
    </row>
    <row r="1422" spans="4:4">
      <c r="D1422" s="27"/>
    </row>
    <row r="1423" spans="4:4">
      <c r="D1423" s="27"/>
    </row>
    <row r="1424" spans="4:4">
      <c r="D1424" s="27"/>
    </row>
    <row r="1425" spans="4:4">
      <c r="D1425" s="27"/>
    </row>
    <row r="1426" spans="4:4">
      <c r="D1426" s="27"/>
    </row>
    <row r="1427" spans="4:4">
      <c r="D1427" s="27"/>
    </row>
    <row r="1428" spans="4:4">
      <c r="D1428" s="27"/>
    </row>
    <row r="1429" spans="4:4">
      <c r="D1429" s="27"/>
    </row>
    <row r="1430" spans="4:4">
      <c r="D1430" s="27"/>
    </row>
    <row r="1431" spans="4:4">
      <c r="D1431" s="27"/>
    </row>
    <row r="1432" spans="4:4">
      <c r="D1432" s="27"/>
    </row>
    <row r="1433" spans="4:4">
      <c r="D1433" s="27"/>
    </row>
    <row r="1434" spans="4:4">
      <c r="D1434" s="27"/>
    </row>
    <row r="1435" spans="4:4">
      <c r="D1435" s="27"/>
    </row>
    <row r="1436" spans="4:4">
      <c r="D1436" s="27"/>
    </row>
    <row r="1437" spans="4:4">
      <c r="D1437" s="27"/>
    </row>
    <row r="1438" spans="4:4">
      <c r="D1438" s="27"/>
    </row>
    <row r="1439" spans="4:4">
      <c r="D1439" s="27"/>
    </row>
    <row r="1440" spans="4:4">
      <c r="D1440" s="27"/>
    </row>
    <row r="1441" spans="4:4">
      <c r="D1441" s="27"/>
    </row>
    <row r="1442" spans="4:4">
      <c r="D1442" s="27"/>
    </row>
    <row r="1443" spans="4:4">
      <c r="D1443" s="27"/>
    </row>
    <row r="1444" spans="4:4">
      <c r="D1444" s="27"/>
    </row>
    <row r="1445" spans="4:4">
      <c r="D1445" s="27"/>
    </row>
    <row r="1446" spans="4:4">
      <c r="D1446" s="27"/>
    </row>
    <row r="1447" spans="4:4">
      <c r="D1447" s="27"/>
    </row>
    <row r="1448" spans="4:4">
      <c r="D1448" s="27"/>
    </row>
    <row r="1449" spans="4:4">
      <c r="D1449" s="27"/>
    </row>
    <row r="1450" spans="4:4">
      <c r="D1450" s="27"/>
    </row>
    <row r="1451" spans="4:4">
      <c r="D1451" s="27"/>
    </row>
    <row r="1452" spans="4:4">
      <c r="D1452" s="27"/>
    </row>
    <row r="1453" spans="4:4">
      <c r="D1453" s="27"/>
    </row>
    <row r="1454" spans="4:4">
      <c r="D1454" s="27"/>
    </row>
    <row r="1455" spans="4:4">
      <c r="D1455" s="27"/>
    </row>
    <row r="1456" spans="4:4">
      <c r="D1456" s="27"/>
    </row>
    <row r="1457" spans="4:4">
      <c r="D1457" s="27"/>
    </row>
    <row r="1458" spans="4:4">
      <c r="D1458" s="27"/>
    </row>
    <row r="1459" spans="4:4">
      <c r="D1459" s="27"/>
    </row>
    <row r="1460" spans="4:4">
      <c r="D1460" s="27"/>
    </row>
    <row r="1461" spans="4:4">
      <c r="D1461" s="27"/>
    </row>
    <row r="1462" spans="4:4">
      <c r="D1462" s="27"/>
    </row>
    <row r="1463" spans="4:4">
      <c r="D1463" s="27"/>
    </row>
    <row r="1464" spans="4:4">
      <c r="D1464" s="27"/>
    </row>
    <row r="1465" spans="4:4">
      <c r="D1465" s="27"/>
    </row>
    <row r="1466" spans="4:4">
      <c r="D1466" s="27"/>
    </row>
    <row r="1467" spans="4:4">
      <c r="D1467" s="27"/>
    </row>
    <row r="1468" spans="4:4">
      <c r="D1468" s="27"/>
    </row>
    <row r="1469" spans="4:4">
      <c r="D1469" s="27"/>
    </row>
    <row r="1470" spans="4:4">
      <c r="D1470" s="27"/>
    </row>
    <row r="1471" spans="4:4">
      <c r="D1471" s="27"/>
    </row>
    <row r="1472" spans="4:4">
      <c r="D1472" s="27"/>
    </row>
    <row r="1473" spans="4:4">
      <c r="D1473" s="27"/>
    </row>
    <row r="1474" spans="4:4">
      <c r="D1474" s="27"/>
    </row>
    <row r="1475" spans="4:4">
      <c r="D1475" s="27"/>
    </row>
    <row r="1476" spans="4:4">
      <c r="D1476" s="27"/>
    </row>
    <row r="1477" spans="4:4">
      <c r="D1477" s="27"/>
    </row>
    <row r="1478" spans="4:4">
      <c r="D1478" s="27"/>
    </row>
    <row r="1479" spans="4:4">
      <c r="D1479" s="27"/>
    </row>
    <row r="1480" spans="4:4">
      <c r="D1480" s="27"/>
    </row>
    <row r="1481" spans="4:4">
      <c r="D1481" s="27"/>
    </row>
    <row r="1482" spans="4:4">
      <c r="D1482" s="27"/>
    </row>
    <row r="1483" spans="4:4">
      <c r="D1483" s="27"/>
    </row>
    <row r="1484" spans="4:4">
      <c r="D1484" s="27"/>
    </row>
    <row r="1485" spans="4:4">
      <c r="D1485" s="27"/>
    </row>
    <row r="1486" spans="4:4">
      <c r="D1486" s="27"/>
    </row>
    <row r="1487" spans="4:4">
      <c r="D1487" s="27"/>
    </row>
    <row r="1488" spans="4:4">
      <c r="D1488" s="27"/>
    </row>
    <row r="1489" spans="4:4">
      <c r="D1489" s="27"/>
    </row>
    <row r="1490" spans="4:4">
      <c r="D1490" s="27"/>
    </row>
    <row r="1491" spans="4:4">
      <c r="D1491" s="27"/>
    </row>
    <row r="1492" spans="4:4">
      <c r="D1492" s="27"/>
    </row>
    <row r="1493" spans="4:4">
      <c r="D1493" s="27"/>
    </row>
    <row r="1494" spans="4:4">
      <c r="D1494" s="27"/>
    </row>
    <row r="1495" spans="4:4">
      <c r="D1495" s="27"/>
    </row>
    <row r="1496" spans="4:4">
      <c r="D1496" s="27"/>
    </row>
    <row r="1497" spans="4:4">
      <c r="D1497" s="27"/>
    </row>
    <row r="1498" spans="4:4">
      <c r="D1498" s="27"/>
    </row>
    <row r="1499" spans="4:4">
      <c r="D1499" s="27"/>
    </row>
    <row r="1500" spans="4:4">
      <c r="D1500" s="27"/>
    </row>
    <row r="1501" spans="4:4">
      <c r="D1501" s="27"/>
    </row>
    <row r="1502" spans="4:4">
      <c r="D1502" s="27"/>
    </row>
    <row r="1503" spans="4:4">
      <c r="D1503" s="27"/>
    </row>
    <row r="1504" spans="4:4">
      <c r="D1504" s="27"/>
    </row>
    <row r="1505" spans="4:4">
      <c r="D1505" s="27"/>
    </row>
    <row r="1506" spans="4:4">
      <c r="D1506" s="27"/>
    </row>
    <row r="1507" spans="4:4">
      <c r="D1507" s="27"/>
    </row>
    <row r="1508" spans="4:4">
      <c r="D1508" s="27"/>
    </row>
    <row r="1509" spans="4:4">
      <c r="D1509" s="27"/>
    </row>
    <row r="1510" spans="4:4">
      <c r="D1510" s="27"/>
    </row>
    <row r="1511" spans="4:4">
      <c r="D1511" s="27"/>
    </row>
    <row r="1512" spans="4:4">
      <c r="D1512" s="27"/>
    </row>
    <row r="1513" spans="4:4">
      <c r="D1513" s="27"/>
    </row>
    <row r="1514" spans="4:4">
      <c r="D1514" s="27"/>
    </row>
    <row r="1515" spans="4:4">
      <c r="D1515" s="27"/>
    </row>
    <row r="1516" spans="4:4">
      <c r="D1516" s="27"/>
    </row>
    <row r="1517" spans="4:4">
      <c r="D1517" s="27"/>
    </row>
    <row r="1518" spans="4:4">
      <c r="D1518" s="27"/>
    </row>
    <row r="1519" spans="4:4">
      <c r="D1519" s="27"/>
    </row>
    <row r="1520" spans="4:4">
      <c r="D1520" s="27"/>
    </row>
    <row r="1521" spans="4:4">
      <c r="D1521" s="27"/>
    </row>
    <row r="1522" spans="4:4">
      <c r="D1522" s="27"/>
    </row>
    <row r="1523" spans="4:4">
      <c r="D1523" s="27"/>
    </row>
    <row r="1524" spans="4:4">
      <c r="D1524" s="27"/>
    </row>
    <row r="1525" spans="4:4">
      <c r="D1525" s="27"/>
    </row>
    <row r="1526" spans="4:4">
      <c r="D1526" s="27"/>
    </row>
    <row r="1527" spans="4:4">
      <c r="D1527" s="27"/>
    </row>
    <row r="1528" spans="4:4">
      <c r="D1528" s="27"/>
    </row>
    <row r="1529" spans="4:4">
      <c r="D1529" s="27"/>
    </row>
    <row r="1530" spans="4:4">
      <c r="D1530" s="27"/>
    </row>
    <row r="1531" spans="4:4">
      <c r="D1531" s="27"/>
    </row>
    <row r="1532" spans="4:4">
      <c r="D1532" s="27"/>
    </row>
    <row r="1533" spans="4:4">
      <c r="D1533" s="27"/>
    </row>
    <row r="1534" spans="4:4">
      <c r="D1534" s="27"/>
    </row>
    <row r="1535" spans="4:4">
      <c r="D1535" s="27"/>
    </row>
    <row r="1536" spans="4:4">
      <c r="D1536" s="27"/>
    </row>
    <row r="1537" spans="4:4">
      <c r="D1537" s="27"/>
    </row>
    <row r="1538" spans="4:4">
      <c r="D1538" s="27"/>
    </row>
    <row r="1539" spans="4:4">
      <c r="D1539" s="27"/>
    </row>
    <row r="1540" spans="4:4">
      <c r="D1540" s="27"/>
    </row>
    <row r="1541" spans="4:4">
      <c r="D1541" s="27"/>
    </row>
    <row r="1542" spans="4:4">
      <c r="D1542" s="27"/>
    </row>
    <row r="1543" spans="4:4">
      <c r="D1543" s="27"/>
    </row>
    <row r="1544" spans="4:4">
      <c r="D1544" s="27"/>
    </row>
    <row r="1545" spans="4:4">
      <c r="D1545" s="27"/>
    </row>
    <row r="1546" spans="4:4">
      <c r="D1546" s="27"/>
    </row>
    <row r="1547" spans="4:4">
      <c r="D1547" s="27"/>
    </row>
    <row r="1548" spans="4:4">
      <c r="D1548" s="27"/>
    </row>
    <row r="1549" spans="4:4">
      <c r="D1549" s="27"/>
    </row>
    <row r="1550" spans="4:4">
      <c r="D1550" s="27"/>
    </row>
    <row r="1551" spans="4:4">
      <c r="D1551" s="27"/>
    </row>
    <row r="1552" spans="4:4">
      <c r="D1552" s="27"/>
    </row>
    <row r="1553" spans="4:4">
      <c r="D1553" s="27"/>
    </row>
    <row r="1554" spans="4:4">
      <c r="D1554" s="27"/>
    </row>
    <row r="1555" spans="4:4">
      <c r="D1555" s="27"/>
    </row>
    <row r="1556" spans="4:4">
      <c r="D1556" s="27"/>
    </row>
    <row r="1557" spans="4:4">
      <c r="D1557" s="27"/>
    </row>
    <row r="1558" spans="4:4">
      <c r="D1558" s="27"/>
    </row>
    <row r="1559" spans="4:4">
      <c r="D1559" s="27"/>
    </row>
    <row r="1560" spans="4:4">
      <c r="D1560" s="27"/>
    </row>
    <row r="1561" spans="4:4">
      <c r="D1561" s="27"/>
    </row>
    <row r="1562" spans="4:4">
      <c r="D1562" s="27"/>
    </row>
    <row r="1563" spans="4:4">
      <c r="D1563" s="27"/>
    </row>
    <row r="1564" spans="4:4">
      <c r="D1564" s="27"/>
    </row>
    <row r="1565" spans="4:4">
      <c r="D1565" s="27"/>
    </row>
    <row r="1566" spans="4:4">
      <c r="D1566" s="27"/>
    </row>
    <row r="1567" spans="4:4">
      <c r="D1567" s="27"/>
    </row>
    <row r="1568" spans="4:4">
      <c r="D1568" s="27"/>
    </row>
    <row r="1569" spans="4:4">
      <c r="D1569" s="27"/>
    </row>
    <row r="1570" spans="4:4">
      <c r="D1570" s="27"/>
    </row>
    <row r="1571" spans="4:4">
      <c r="D1571" s="27"/>
    </row>
    <row r="1572" spans="4:4">
      <c r="D1572" s="27"/>
    </row>
    <row r="1573" spans="4:4">
      <c r="D1573" s="27"/>
    </row>
    <row r="1574" spans="4:4">
      <c r="D1574" s="27"/>
    </row>
    <row r="1575" spans="4:4">
      <c r="D1575" s="27"/>
    </row>
    <row r="1576" spans="4:4">
      <c r="D1576" s="27"/>
    </row>
    <row r="1577" spans="4:4">
      <c r="D1577" s="27"/>
    </row>
    <row r="1578" spans="4:4">
      <c r="D1578" s="27"/>
    </row>
    <row r="1579" spans="4:4">
      <c r="D1579" s="27"/>
    </row>
    <row r="1580" spans="4:4">
      <c r="D1580" s="27"/>
    </row>
    <row r="1581" spans="4:4">
      <c r="D1581" s="27"/>
    </row>
    <row r="1582" spans="4:4">
      <c r="D1582" s="27"/>
    </row>
    <row r="1583" spans="4:4">
      <c r="D1583" s="27"/>
    </row>
    <row r="1584" spans="4:4">
      <c r="D1584" s="27"/>
    </row>
    <row r="1585" spans="4:4">
      <c r="D1585" s="27"/>
    </row>
    <row r="1586" spans="4:4">
      <c r="D1586" s="27"/>
    </row>
    <row r="1587" spans="4:4">
      <c r="D1587" s="27"/>
    </row>
    <row r="1588" spans="4:4">
      <c r="D1588" s="27"/>
    </row>
    <row r="1589" spans="4:4">
      <c r="D1589" s="27"/>
    </row>
    <row r="1590" spans="4:4">
      <c r="D1590" s="27"/>
    </row>
    <row r="1591" spans="4:4">
      <c r="D1591" s="27"/>
    </row>
    <row r="1592" spans="4:4">
      <c r="D1592" s="27"/>
    </row>
    <row r="1593" spans="4:4">
      <c r="D1593" s="27"/>
    </row>
    <row r="1594" spans="4:4">
      <c r="D1594" s="27"/>
    </row>
    <row r="1595" spans="4:4">
      <c r="D1595" s="27"/>
    </row>
    <row r="1596" spans="4:4">
      <c r="D1596" s="27"/>
    </row>
    <row r="1597" spans="4:4">
      <c r="D1597" s="27"/>
    </row>
    <row r="1598" spans="4:4">
      <c r="D1598" s="27"/>
    </row>
    <row r="1599" spans="4:4">
      <c r="D1599" s="27"/>
    </row>
    <row r="1600" spans="4:4">
      <c r="D1600" s="27"/>
    </row>
    <row r="1601" spans="4:4">
      <c r="D1601" s="27"/>
    </row>
    <row r="1602" spans="4:4">
      <c r="D1602" s="27"/>
    </row>
    <row r="1603" spans="4:4">
      <c r="D1603" s="27"/>
    </row>
    <row r="1604" spans="4:4">
      <c r="D1604" s="27"/>
    </row>
    <row r="1605" spans="4:4">
      <c r="D1605" s="27"/>
    </row>
    <row r="1606" spans="4:4">
      <c r="D1606" s="27"/>
    </row>
    <row r="1607" spans="4:4">
      <c r="D1607" s="27"/>
    </row>
    <row r="1608" spans="4:4">
      <c r="D1608" s="27"/>
    </row>
    <row r="1609" spans="4:4">
      <c r="D1609" s="27"/>
    </row>
    <row r="1610" spans="4:4">
      <c r="D1610" s="27"/>
    </row>
    <row r="1611" spans="4:4">
      <c r="D1611" s="27"/>
    </row>
    <row r="1612" spans="4:4">
      <c r="D1612" s="27"/>
    </row>
    <row r="1613" spans="4:4">
      <c r="D1613" s="27"/>
    </row>
    <row r="1614" spans="4:4">
      <c r="D1614" s="27"/>
    </row>
    <row r="1615" spans="4:4">
      <c r="D1615" s="27"/>
    </row>
    <row r="1616" spans="4:4">
      <c r="D1616" s="27"/>
    </row>
    <row r="1617" spans="4:4">
      <c r="D1617" s="27"/>
    </row>
    <row r="1618" spans="4:4">
      <c r="D1618" s="27"/>
    </row>
    <row r="1619" spans="4:4">
      <c r="D1619" s="27"/>
    </row>
    <row r="1620" spans="4:4">
      <c r="D1620" s="27"/>
    </row>
    <row r="1621" spans="4:4">
      <c r="D1621" s="27"/>
    </row>
    <row r="1622" spans="4:4">
      <c r="D1622" s="27"/>
    </row>
    <row r="1623" spans="4:4">
      <c r="D1623" s="27"/>
    </row>
    <row r="1624" spans="4:4">
      <c r="D1624" s="27"/>
    </row>
    <row r="1625" spans="4:4">
      <c r="D1625" s="27"/>
    </row>
    <row r="1626" spans="4:4">
      <c r="D1626" s="27"/>
    </row>
    <row r="1627" spans="4:4">
      <c r="D1627" s="27"/>
    </row>
    <row r="1628" spans="4:4">
      <c r="D1628" s="27"/>
    </row>
    <row r="1629" spans="4:4">
      <c r="D1629" s="27"/>
    </row>
    <row r="1630" spans="4:4">
      <c r="D1630" s="27"/>
    </row>
    <row r="1631" spans="4:4">
      <c r="D1631" s="27"/>
    </row>
    <row r="1632" spans="4:4">
      <c r="D1632" s="27"/>
    </row>
    <row r="1633" spans="4:4">
      <c r="D1633" s="27"/>
    </row>
    <row r="1634" spans="4:4">
      <c r="D1634" s="27"/>
    </row>
    <row r="1635" spans="4:4">
      <c r="D1635" s="27"/>
    </row>
    <row r="1636" spans="4:4">
      <c r="D1636" s="27"/>
    </row>
    <row r="1637" spans="4:4">
      <c r="D1637" s="27"/>
    </row>
    <row r="1638" spans="4:4">
      <c r="D1638" s="27"/>
    </row>
    <row r="1639" spans="4:4">
      <c r="D1639" s="27"/>
    </row>
    <row r="1640" spans="4:4">
      <c r="D1640" s="27"/>
    </row>
    <row r="1641" spans="4:4">
      <c r="D1641" s="27"/>
    </row>
    <row r="1642" spans="4:4">
      <c r="D1642" s="27"/>
    </row>
    <row r="1643" spans="4:4">
      <c r="D1643" s="27"/>
    </row>
    <row r="1644" spans="4:4">
      <c r="D1644" s="27"/>
    </row>
    <row r="1645" spans="4:4">
      <c r="D1645" s="27"/>
    </row>
    <row r="1646" spans="4:4">
      <c r="D1646" s="27"/>
    </row>
    <row r="1647" spans="4:4">
      <c r="D1647" s="27"/>
    </row>
    <row r="1648" spans="4:4">
      <c r="D1648" s="27"/>
    </row>
    <row r="1649" spans="4:4">
      <c r="D1649" s="27"/>
    </row>
    <row r="1650" spans="4:4">
      <c r="D1650" s="27"/>
    </row>
    <row r="1651" spans="4:4">
      <c r="D1651" s="27"/>
    </row>
    <row r="1652" spans="4:4">
      <c r="D1652" s="27"/>
    </row>
    <row r="1653" spans="4:4">
      <c r="D1653" s="27"/>
    </row>
    <row r="1654" spans="4:4">
      <c r="D1654" s="27"/>
    </row>
    <row r="1655" spans="4:4">
      <c r="D1655" s="27"/>
    </row>
    <row r="1656" spans="4:4">
      <c r="D1656" s="27"/>
    </row>
    <row r="1657" spans="4:4">
      <c r="D1657" s="27"/>
    </row>
    <row r="1658" spans="4:4">
      <c r="D1658" s="27"/>
    </row>
    <row r="1659" spans="4:4">
      <c r="D1659" s="27"/>
    </row>
    <row r="1660" spans="4:4">
      <c r="D1660" s="27"/>
    </row>
    <row r="1661" spans="4:4">
      <c r="D1661" s="27"/>
    </row>
    <row r="1662" spans="4:4">
      <c r="D1662" s="27"/>
    </row>
    <row r="1663" spans="4:4">
      <c r="D1663" s="27"/>
    </row>
    <row r="1664" spans="4:4">
      <c r="D1664" s="27"/>
    </row>
    <row r="1665" spans="4:4">
      <c r="D1665" s="27"/>
    </row>
    <row r="1666" spans="4:4">
      <c r="D1666" s="27"/>
    </row>
    <row r="1667" spans="4:4">
      <c r="D1667" s="27"/>
    </row>
    <row r="1668" spans="4:4">
      <c r="D1668" s="27"/>
    </row>
    <row r="1669" spans="4:4">
      <c r="D1669" s="27"/>
    </row>
    <row r="1670" spans="4:4">
      <c r="D1670" s="27"/>
    </row>
    <row r="1671" spans="4:4">
      <c r="D1671" s="27"/>
    </row>
    <row r="1672" spans="4:4">
      <c r="D1672" s="27"/>
    </row>
    <row r="1673" spans="4:4">
      <c r="D1673" s="27"/>
    </row>
    <row r="1674" spans="4:4">
      <c r="D1674" s="27"/>
    </row>
    <row r="1675" spans="4:4">
      <c r="D1675" s="27"/>
    </row>
    <row r="1676" spans="4:4">
      <c r="D1676" s="27"/>
    </row>
    <row r="1677" spans="4:4">
      <c r="D1677" s="27"/>
    </row>
    <row r="1678" spans="4:4">
      <c r="D1678" s="27"/>
    </row>
    <row r="1679" spans="4:4">
      <c r="D1679" s="27"/>
    </row>
    <row r="1680" spans="4:4">
      <c r="D1680" s="27"/>
    </row>
    <row r="1681" spans="4:4">
      <c r="D1681" s="27"/>
    </row>
    <row r="1682" spans="4:4">
      <c r="D1682" s="27"/>
    </row>
    <row r="1683" spans="4:4">
      <c r="D1683" s="27"/>
    </row>
    <row r="1684" spans="4:4">
      <c r="D1684" s="27"/>
    </row>
    <row r="1685" spans="4:4">
      <c r="D1685" s="27"/>
    </row>
    <row r="1686" spans="4:4">
      <c r="D1686" s="27"/>
    </row>
    <row r="1687" spans="4:4">
      <c r="D1687" s="27"/>
    </row>
    <row r="1688" spans="4:4">
      <c r="D1688" s="27"/>
    </row>
    <row r="1689" spans="4:4">
      <c r="D1689" s="27"/>
    </row>
    <row r="1690" spans="4:4">
      <c r="D1690" s="27"/>
    </row>
    <row r="1691" spans="4:4">
      <c r="D1691" s="27"/>
    </row>
    <row r="1692" spans="4:4">
      <c r="D1692" s="27"/>
    </row>
    <row r="1693" spans="4:4">
      <c r="D1693" s="27"/>
    </row>
    <row r="1694" spans="4:4">
      <c r="D1694" s="27"/>
    </row>
    <row r="1695" spans="4:4">
      <c r="D1695" s="27"/>
    </row>
    <row r="1696" spans="4:4">
      <c r="D1696" s="27"/>
    </row>
    <row r="1697" spans="4:4">
      <c r="D1697" s="27"/>
    </row>
    <row r="1698" spans="4:4">
      <c r="D1698" s="27"/>
    </row>
    <row r="1699" spans="4:4">
      <c r="D1699" s="27"/>
    </row>
    <row r="1700" spans="4:4">
      <c r="D1700" s="27"/>
    </row>
    <row r="1701" spans="4:4">
      <c r="D1701" s="27"/>
    </row>
    <row r="1702" spans="4:4">
      <c r="D1702" s="27"/>
    </row>
    <row r="1703" spans="4:4">
      <c r="D1703" s="27"/>
    </row>
    <row r="1704" spans="4:4">
      <c r="D1704" s="27"/>
    </row>
    <row r="1705" spans="4:4">
      <c r="D1705" s="27"/>
    </row>
    <row r="1706" spans="4:4">
      <c r="D1706" s="27"/>
    </row>
    <row r="1707" spans="4:4">
      <c r="D1707" s="27"/>
    </row>
    <row r="1708" spans="4:4">
      <c r="D1708" s="27"/>
    </row>
    <row r="1709" spans="4:4">
      <c r="D1709" s="27"/>
    </row>
    <row r="1710" spans="4:4">
      <c r="D1710" s="27"/>
    </row>
    <row r="1711" spans="4:4">
      <c r="D1711" s="27"/>
    </row>
    <row r="1712" spans="4:4">
      <c r="D1712" s="27"/>
    </row>
    <row r="1713" spans="4:4">
      <c r="D1713" s="27"/>
    </row>
    <row r="1714" spans="4:4">
      <c r="D1714" s="27"/>
    </row>
    <row r="1715" spans="4:4">
      <c r="D1715" s="27"/>
    </row>
    <row r="1716" spans="4:4">
      <c r="D1716" s="27"/>
    </row>
    <row r="1717" spans="4:4">
      <c r="D1717" s="27"/>
    </row>
    <row r="1718" spans="4:4">
      <c r="D1718" s="27"/>
    </row>
    <row r="1719" spans="4:4">
      <c r="D1719" s="27"/>
    </row>
    <row r="1720" spans="4:4">
      <c r="D1720" s="27"/>
    </row>
    <row r="1721" spans="4:4">
      <c r="D1721" s="27"/>
    </row>
    <row r="1722" spans="4:4">
      <c r="D1722" s="27"/>
    </row>
    <row r="1723" spans="4:4">
      <c r="D1723" s="27"/>
    </row>
    <row r="1724" spans="4:4">
      <c r="D1724" s="27"/>
    </row>
    <row r="1725" spans="4:4">
      <c r="D1725" s="27"/>
    </row>
    <row r="1726" spans="4:4">
      <c r="D1726" s="27"/>
    </row>
    <row r="1727" spans="4:4">
      <c r="D1727" s="27"/>
    </row>
    <row r="1728" spans="4:4">
      <c r="D1728" s="27"/>
    </row>
    <row r="1729" spans="4:4">
      <c r="D1729" s="27"/>
    </row>
    <row r="1730" spans="4:4">
      <c r="D1730" s="27"/>
    </row>
    <row r="1731" spans="4:4">
      <c r="D1731" s="27"/>
    </row>
    <row r="1732" spans="4:4">
      <c r="D1732" s="27"/>
    </row>
    <row r="1733" spans="4:4">
      <c r="D1733" s="27"/>
    </row>
    <row r="1734" spans="4:4">
      <c r="D1734" s="27"/>
    </row>
    <row r="1735" spans="4:4">
      <c r="D1735" s="27"/>
    </row>
    <row r="1736" spans="4:4">
      <c r="D1736" s="27"/>
    </row>
    <row r="1737" spans="4:4">
      <c r="D1737" s="27"/>
    </row>
    <row r="1738" spans="4:4">
      <c r="D1738" s="27"/>
    </row>
    <row r="1739" spans="4:4">
      <c r="D1739" s="27"/>
    </row>
    <row r="1740" spans="4:4">
      <c r="D1740" s="27"/>
    </row>
    <row r="1741" spans="4:4">
      <c r="D1741" s="27"/>
    </row>
    <row r="1742" spans="4:4">
      <c r="D1742" s="27"/>
    </row>
    <row r="1743" spans="4:4">
      <c r="D1743" s="27"/>
    </row>
    <row r="1744" spans="4:4">
      <c r="D1744" s="27"/>
    </row>
    <row r="1745" spans="4:4">
      <c r="D1745" s="27"/>
    </row>
    <row r="1746" spans="4:4">
      <c r="D1746" s="27"/>
    </row>
    <row r="1747" spans="4:4">
      <c r="D1747" s="27"/>
    </row>
    <row r="1748" spans="4:4">
      <c r="D1748" s="27"/>
    </row>
    <row r="1749" spans="4:4">
      <c r="D1749" s="27"/>
    </row>
    <row r="1750" spans="4:4">
      <c r="D1750" s="27"/>
    </row>
    <row r="1751" spans="4:4">
      <c r="D1751" s="27"/>
    </row>
    <row r="1752" spans="4:4">
      <c r="D1752" s="27"/>
    </row>
    <row r="1753" spans="4:4">
      <c r="D1753" s="27"/>
    </row>
    <row r="1754" spans="4:4">
      <c r="D1754" s="27"/>
    </row>
    <row r="1755" spans="4:4">
      <c r="D1755" s="27"/>
    </row>
    <row r="1756" spans="4:4">
      <c r="D1756" s="27"/>
    </row>
    <row r="1757" spans="4:4">
      <c r="D1757" s="27"/>
    </row>
    <row r="1758" spans="4:4">
      <c r="D1758" s="27"/>
    </row>
    <row r="1759" spans="4:4">
      <c r="D1759" s="27"/>
    </row>
    <row r="1760" spans="4:4">
      <c r="D1760" s="27"/>
    </row>
    <row r="1761" spans="4:4">
      <c r="D1761" s="27"/>
    </row>
    <row r="1762" spans="4:4">
      <c r="D1762" s="27"/>
    </row>
    <row r="1763" spans="4:4">
      <c r="D1763" s="27"/>
    </row>
    <row r="1764" spans="4:4">
      <c r="D1764" s="27"/>
    </row>
    <row r="1765" spans="4:4">
      <c r="D1765" s="27"/>
    </row>
    <row r="1766" spans="4:4">
      <c r="D1766" s="27"/>
    </row>
    <row r="1767" spans="4:4">
      <c r="D1767" s="27"/>
    </row>
    <row r="1768" spans="4:4">
      <c r="D1768" s="27"/>
    </row>
    <row r="1769" spans="4:4">
      <c r="D1769" s="27"/>
    </row>
    <row r="1770" spans="4:4">
      <c r="D1770" s="27"/>
    </row>
    <row r="1771" spans="4:4">
      <c r="D1771" s="27"/>
    </row>
    <row r="1772" spans="4:4">
      <c r="D1772" s="27"/>
    </row>
    <row r="1773" spans="4:4">
      <c r="D1773" s="27"/>
    </row>
    <row r="1774" spans="4:4">
      <c r="D1774" s="27"/>
    </row>
    <row r="1775" spans="4:4">
      <c r="D1775" s="27"/>
    </row>
    <row r="1776" spans="4:4">
      <c r="D1776" s="27"/>
    </row>
    <row r="1777" spans="4:4">
      <c r="D1777" s="27"/>
    </row>
    <row r="1778" spans="4:4">
      <c r="D1778" s="27"/>
    </row>
    <row r="1779" spans="4:4">
      <c r="D1779" s="27"/>
    </row>
    <row r="1780" spans="4:4">
      <c r="D1780" s="27"/>
    </row>
    <row r="1781" spans="4:4">
      <c r="D1781" s="27"/>
    </row>
    <row r="1782" spans="4:4">
      <c r="D1782" s="27"/>
    </row>
    <row r="1783" spans="4:4">
      <c r="D1783" s="27"/>
    </row>
    <row r="1784" spans="4:4">
      <c r="D1784" s="27"/>
    </row>
    <row r="1785" spans="4:4">
      <c r="D1785" s="27"/>
    </row>
    <row r="1786" spans="4:4">
      <c r="D1786" s="27"/>
    </row>
    <row r="1787" spans="4:4">
      <c r="D1787" s="27"/>
    </row>
    <row r="1788" spans="4:4">
      <c r="D1788" s="27"/>
    </row>
    <row r="1789" spans="4:4">
      <c r="D1789" s="27"/>
    </row>
    <row r="1790" spans="4:4">
      <c r="D1790" s="27"/>
    </row>
    <row r="1791" spans="4:4">
      <c r="D1791" s="27"/>
    </row>
    <row r="1792" spans="4:4">
      <c r="D1792" s="27"/>
    </row>
    <row r="1793" spans="4:4">
      <c r="D1793" s="27"/>
    </row>
    <row r="1794" spans="4:4">
      <c r="D1794" s="27"/>
    </row>
    <row r="1795" spans="4:4">
      <c r="D1795" s="27"/>
    </row>
    <row r="1796" spans="4:4">
      <c r="D1796" s="27"/>
    </row>
    <row r="1797" spans="4:4">
      <c r="D1797" s="27"/>
    </row>
    <row r="1798" spans="4:4">
      <c r="D1798" s="27"/>
    </row>
    <row r="1799" spans="4:4">
      <c r="D1799" s="27"/>
    </row>
    <row r="1800" spans="4:4">
      <c r="D1800" s="27"/>
    </row>
    <row r="1801" spans="4:4">
      <c r="D1801" s="27"/>
    </row>
    <row r="1802" spans="4:4">
      <c r="D1802" s="27"/>
    </row>
    <row r="1803" spans="4:4">
      <c r="D1803" s="27"/>
    </row>
    <row r="1804" spans="4:4">
      <c r="D1804" s="27"/>
    </row>
    <row r="1805" spans="4:4">
      <c r="D1805" s="27"/>
    </row>
    <row r="1806" spans="4:4">
      <c r="D1806" s="27"/>
    </row>
    <row r="1807" spans="4:4">
      <c r="D1807" s="27"/>
    </row>
    <row r="1808" spans="4:4">
      <c r="D1808" s="27"/>
    </row>
    <row r="1809" spans="4:4">
      <c r="D1809" s="27"/>
    </row>
    <row r="1810" spans="4:4">
      <c r="D1810" s="27"/>
    </row>
    <row r="1811" spans="4:4">
      <c r="D1811" s="27"/>
    </row>
    <row r="1812" spans="4:4">
      <c r="D1812" s="27"/>
    </row>
    <row r="1813" spans="4:4">
      <c r="D1813" s="27"/>
    </row>
    <row r="1814" spans="4:4">
      <c r="D1814" s="27"/>
    </row>
    <row r="1815" spans="4:4">
      <c r="D1815" s="27"/>
    </row>
    <row r="1816" spans="4:4">
      <c r="D1816" s="27"/>
    </row>
    <row r="1817" spans="4:4">
      <c r="D1817" s="27"/>
    </row>
    <row r="1818" spans="4:4">
      <c r="D1818" s="27"/>
    </row>
    <row r="1819" spans="4:4">
      <c r="D1819" s="27"/>
    </row>
    <row r="1820" spans="4:4">
      <c r="D1820" s="27"/>
    </row>
    <row r="1821" spans="4:4">
      <c r="D1821" s="27"/>
    </row>
    <row r="1822" spans="4:4">
      <c r="D1822" s="27"/>
    </row>
    <row r="1823" spans="4:4">
      <c r="D1823" s="27"/>
    </row>
    <row r="1824" spans="4:4">
      <c r="D1824" s="27"/>
    </row>
    <row r="1825" spans="4:4">
      <c r="D1825" s="27"/>
    </row>
    <row r="1826" spans="4:4">
      <c r="D1826" s="27"/>
    </row>
    <row r="1827" spans="4:4">
      <c r="D1827" s="27"/>
    </row>
    <row r="1828" spans="4:4">
      <c r="D1828" s="27"/>
    </row>
    <row r="1829" spans="4:4">
      <c r="D1829" s="27"/>
    </row>
    <row r="1830" spans="4:4">
      <c r="D1830" s="27"/>
    </row>
    <row r="1831" spans="4:4">
      <c r="D1831" s="27"/>
    </row>
    <row r="1832" spans="4:4">
      <c r="D1832" s="27"/>
    </row>
    <row r="1833" spans="4:4">
      <c r="D1833" s="27"/>
    </row>
    <row r="1834" spans="4:4">
      <c r="D1834" s="27"/>
    </row>
    <row r="1835" spans="4:4">
      <c r="D1835" s="27"/>
    </row>
    <row r="1836" spans="4:4">
      <c r="D1836" s="27"/>
    </row>
    <row r="1837" spans="4:4">
      <c r="D1837" s="27"/>
    </row>
    <row r="1838" spans="4:4">
      <c r="D1838" s="27"/>
    </row>
    <row r="1839" spans="4:4">
      <c r="D1839" s="27"/>
    </row>
    <row r="1840" spans="4:4">
      <c r="D1840" s="27"/>
    </row>
    <row r="1841" spans="4:4">
      <c r="D1841" s="27"/>
    </row>
    <row r="1842" spans="4:4">
      <c r="D1842" s="27"/>
    </row>
    <row r="1843" spans="4:4">
      <c r="D1843" s="27"/>
    </row>
    <row r="1844" spans="4:4">
      <c r="D1844" s="27"/>
    </row>
    <row r="1845" spans="4:4">
      <c r="D1845" s="27"/>
    </row>
    <row r="1846" spans="4:4">
      <c r="D1846" s="27"/>
    </row>
    <row r="1847" spans="4:4">
      <c r="D1847" s="27"/>
    </row>
    <row r="1848" spans="4:4">
      <c r="D1848" s="27"/>
    </row>
    <row r="1849" spans="4:4">
      <c r="D1849" s="27"/>
    </row>
    <row r="1850" spans="4:4">
      <c r="D1850" s="27"/>
    </row>
    <row r="1851" spans="4:4">
      <c r="D1851" s="27"/>
    </row>
    <row r="1852" spans="4:4">
      <c r="D1852" s="27"/>
    </row>
    <row r="1853" spans="4:4">
      <c r="D1853" s="27"/>
    </row>
    <row r="1854" spans="4:4">
      <c r="D1854" s="27"/>
    </row>
    <row r="1855" spans="4:4">
      <c r="D1855" s="27"/>
    </row>
    <row r="1856" spans="4:4">
      <c r="D1856" s="27"/>
    </row>
    <row r="1857" spans="4:4">
      <c r="D1857" s="27"/>
    </row>
    <row r="1858" spans="4:4">
      <c r="D1858" s="27"/>
    </row>
    <row r="1859" spans="4:4">
      <c r="D1859" s="27"/>
    </row>
    <row r="1860" spans="4:4">
      <c r="D1860" s="27"/>
    </row>
    <row r="1861" spans="4:4">
      <c r="D1861" s="27"/>
    </row>
    <row r="1862" spans="4:4">
      <c r="D1862" s="27"/>
    </row>
    <row r="1863" spans="4:4">
      <c r="D1863" s="27"/>
    </row>
    <row r="1864" spans="4:4">
      <c r="D1864" s="27"/>
    </row>
    <row r="1865" spans="4:4">
      <c r="D1865" s="27"/>
    </row>
    <row r="1866" spans="4:4">
      <c r="D1866" s="27"/>
    </row>
    <row r="1867" spans="4:4">
      <c r="D1867" s="27"/>
    </row>
    <row r="1868" spans="4:4">
      <c r="D1868" s="27"/>
    </row>
    <row r="1869" spans="4:4">
      <c r="D1869" s="27"/>
    </row>
    <row r="1870" spans="4:4">
      <c r="D1870" s="27"/>
    </row>
    <row r="1871" spans="4:4">
      <c r="D1871" s="27"/>
    </row>
    <row r="1872" spans="4:4">
      <c r="D1872" s="27"/>
    </row>
    <row r="1873" spans="4:4">
      <c r="D1873" s="27"/>
    </row>
    <row r="1874" spans="4:4">
      <c r="D1874" s="27"/>
    </row>
    <row r="1875" spans="4:4">
      <c r="D1875" s="27"/>
    </row>
    <row r="1876" spans="4:4">
      <c r="D1876" s="27"/>
    </row>
    <row r="1877" spans="4:4">
      <c r="D1877" s="27"/>
    </row>
    <row r="1878" spans="4:4">
      <c r="D1878" s="27"/>
    </row>
    <row r="1879" spans="4:4">
      <c r="D1879" s="27"/>
    </row>
    <row r="1880" spans="4:4">
      <c r="D1880" s="27"/>
    </row>
    <row r="1881" spans="4:4">
      <c r="D1881" s="27"/>
    </row>
    <row r="1882" spans="4:4">
      <c r="D1882" s="27"/>
    </row>
    <row r="1883" spans="4:4">
      <c r="D1883" s="27"/>
    </row>
    <row r="1884" spans="4:4">
      <c r="D1884" s="27"/>
    </row>
    <row r="1885" spans="4:4">
      <c r="D1885" s="27"/>
    </row>
    <row r="1886" spans="4:4">
      <c r="D1886" s="27"/>
    </row>
    <row r="1887" spans="4:4">
      <c r="D1887" s="27"/>
    </row>
    <row r="1888" spans="4:4">
      <c r="D1888" s="27"/>
    </row>
    <row r="1889" spans="4:4">
      <c r="D1889" s="27"/>
    </row>
    <row r="1890" spans="4:4">
      <c r="D1890" s="27"/>
    </row>
    <row r="1891" spans="4:4">
      <c r="D1891" s="27"/>
    </row>
    <row r="1892" spans="4:4">
      <c r="D1892" s="27"/>
    </row>
    <row r="1893" spans="4:4">
      <c r="D1893" s="27"/>
    </row>
    <row r="1894" spans="4:4">
      <c r="D1894" s="27"/>
    </row>
    <row r="1895" spans="4:4">
      <c r="D1895" s="27"/>
    </row>
    <row r="1896" spans="4:4">
      <c r="D1896" s="27"/>
    </row>
    <row r="1897" spans="4:4">
      <c r="D1897" s="27"/>
    </row>
    <row r="1898" spans="4:4">
      <c r="D1898" s="27"/>
    </row>
    <row r="1899" spans="4:4">
      <c r="D1899" s="27"/>
    </row>
    <row r="1900" spans="4:4">
      <c r="D1900" s="27"/>
    </row>
    <row r="1901" spans="4:4">
      <c r="D1901" s="27"/>
    </row>
    <row r="1902" spans="4:4">
      <c r="D1902" s="27"/>
    </row>
    <row r="1903" spans="4:4">
      <c r="D1903" s="27"/>
    </row>
    <row r="1904" spans="4:4">
      <c r="D1904" s="27"/>
    </row>
    <row r="1905" spans="4:4">
      <c r="D1905" s="27"/>
    </row>
    <row r="1906" spans="4:4">
      <c r="D1906" s="27"/>
    </row>
    <row r="1907" spans="4:4">
      <c r="D1907" s="27"/>
    </row>
    <row r="1908" spans="4:4">
      <c r="D1908" s="27"/>
    </row>
    <row r="1909" spans="4:4">
      <c r="D1909" s="27"/>
    </row>
    <row r="1910" spans="4:4">
      <c r="D1910" s="27"/>
    </row>
    <row r="1911" spans="4:4">
      <c r="D1911" s="27"/>
    </row>
    <row r="1912" spans="4:4">
      <c r="D1912" s="27"/>
    </row>
    <row r="1913" spans="4:4">
      <c r="D1913" s="27"/>
    </row>
    <row r="1914" spans="4:4">
      <c r="D1914" s="27"/>
    </row>
    <row r="1915" spans="4:4">
      <c r="D1915" s="27"/>
    </row>
    <row r="1916" spans="4:4">
      <c r="D1916" s="27"/>
    </row>
    <row r="1917" spans="4:4">
      <c r="D1917" s="27"/>
    </row>
    <row r="1918" spans="4:4">
      <c r="D1918" s="27"/>
    </row>
    <row r="1919" spans="4:4">
      <c r="D1919" s="27"/>
    </row>
    <row r="1920" spans="4:4">
      <c r="D1920" s="27"/>
    </row>
    <row r="1921" spans="4:4">
      <c r="D1921" s="27"/>
    </row>
    <row r="1922" spans="4:4">
      <c r="D1922" s="27"/>
    </row>
    <row r="1923" spans="4:4">
      <c r="D1923" s="27"/>
    </row>
    <row r="1924" spans="4:4">
      <c r="D1924" s="27"/>
    </row>
    <row r="1925" spans="4:4">
      <c r="D1925" s="27"/>
    </row>
    <row r="1926" spans="4:4">
      <c r="D1926" s="27"/>
    </row>
    <row r="1927" spans="4:4">
      <c r="D1927" s="27"/>
    </row>
    <row r="1928" spans="4:4">
      <c r="D1928" s="27"/>
    </row>
    <row r="1929" spans="4:4">
      <c r="D1929" s="27"/>
    </row>
    <row r="1930" spans="4:4">
      <c r="D1930" s="27"/>
    </row>
    <row r="1931" spans="4:4">
      <c r="D1931" s="27"/>
    </row>
    <row r="1932" spans="4:4">
      <c r="D1932" s="27"/>
    </row>
    <row r="1933" spans="4:4">
      <c r="D1933" s="27"/>
    </row>
    <row r="1934" spans="4:4">
      <c r="D1934" s="27"/>
    </row>
    <row r="1935" spans="4:4">
      <c r="D1935" s="27"/>
    </row>
    <row r="1936" spans="4:4">
      <c r="D1936" s="27"/>
    </row>
    <row r="1937" spans="4:4">
      <c r="D1937" s="27"/>
    </row>
    <row r="1938" spans="4:4">
      <c r="D1938" s="27"/>
    </row>
    <row r="1939" spans="4:4">
      <c r="D1939" s="27"/>
    </row>
    <row r="1940" spans="4:4">
      <c r="D1940" s="27"/>
    </row>
    <row r="1941" spans="4:4">
      <c r="D1941" s="27"/>
    </row>
    <row r="1942" spans="4:4">
      <c r="D1942" s="27"/>
    </row>
    <row r="1943" spans="4:4">
      <c r="D1943" s="27"/>
    </row>
    <row r="1944" spans="4:4">
      <c r="D1944" s="27"/>
    </row>
    <row r="1945" spans="4:4">
      <c r="D1945" s="27"/>
    </row>
    <row r="1946" spans="4:4">
      <c r="D1946" s="27"/>
    </row>
    <row r="1947" spans="4:4">
      <c r="D1947" s="27"/>
    </row>
    <row r="1948" spans="4:4">
      <c r="D1948" s="27"/>
    </row>
    <row r="1949" spans="4:4">
      <c r="D1949" s="27"/>
    </row>
    <row r="1950" spans="4:4">
      <c r="D1950" s="27"/>
    </row>
    <row r="1951" spans="4:4">
      <c r="D1951" s="27"/>
    </row>
    <row r="1952" spans="4:4">
      <c r="D1952" s="27"/>
    </row>
    <row r="1953" spans="4:4">
      <c r="D1953" s="27"/>
    </row>
    <row r="1954" spans="4:4">
      <c r="D1954" s="27"/>
    </row>
    <row r="1955" spans="4:4">
      <c r="D1955" s="27"/>
    </row>
    <row r="1956" spans="4:4">
      <c r="D1956" s="27"/>
    </row>
    <row r="1957" spans="4:4">
      <c r="D1957" s="27"/>
    </row>
    <row r="1958" spans="4:4">
      <c r="D1958" s="27"/>
    </row>
    <row r="1959" spans="4:4">
      <c r="D1959" s="27"/>
    </row>
    <row r="1960" spans="4:4">
      <c r="D1960" s="27"/>
    </row>
    <row r="1961" spans="4:4">
      <c r="D1961" s="27"/>
    </row>
    <row r="1962" spans="4:4">
      <c r="D1962" s="27"/>
    </row>
    <row r="1963" spans="4:4">
      <c r="D1963" s="27"/>
    </row>
    <row r="1964" spans="4:4">
      <c r="D1964" s="27"/>
    </row>
    <row r="1965" spans="4:4">
      <c r="D1965" s="27"/>
    </row>
    <row r="1966" spans="4:4">
      <c r="D1966" s="27"/>
    </row>
    <row r="1967" spans="4:4">
      <c r="D1967" s="27"/>
    </row>
    <row r="1968" spans="4:4">
      <c r="D1968" s="27"/>
    </row>
    <row r="1969" spans="4:4">
      <c r="D1969" s="27"/>
    </row>
    <row r="1970" spans="4:4">
      <c r="D1970" s="27"/>
    </row>
    <row r="1971" spans="4:4">
      <c r="D1971" s="27"/>
    </row>
    <row r="1972" spans="4:4">
      <c r="D1972" s="27"/>
    </row>
    <row r="1973" spans="4:4">
      <c r="D1973" s="27"/>
    </row>
    <row r="1974" spans="4:4">
      <c r="D1974" s="27"/>
    </row>
    <row r="1975" spans="4:4">
      <c r="D1975" s="27"/>
    </row>
    <row r="1976" spans="4:4">
      <c r="D1976" s="27"/>
    </row>
    <row r="1977" spans="4:4">
      <c r="D1977" s="27"/>
    </row>
    <row r="1978" spans="4:4">
      <c r="D1978" s="27"/>
    </row>
    <row r="1979" spans="4:4">
      <c r="D1979" s="27"/>
    </row>
    <row r="1980" spans="4:4">
      <c r="D1980" s="27"/>
    </row>
    <row r="1981" spans="4:4">
      <c r="D1981" s="27"/>
    </row>
    <row r="1982" spans="4:4">
      <c r="D1982" s="27"/>
    </row>
    <row r="1983" spans="4:4">
      <c r="D1983" s="27"/>
    </row>
    <row r="1984" spans="4:4">
      <c r="D1984" s="27"/>
    </row>
    <row r="1985" spans="4:4">
      <c r="D1985" s="27"/>
    </row>
    <row r="1986" spans="4:4">
      <c r="D1986" s="27"/>
    </row>
    <row r="1987" spans="4:4">
      <c r="D1987" s="27"/>
    </row>
    <row r="1988" spans="4:4">
      <c r="D1988" s="27"/>
    </row>
    <row r="1989" spans="4:4">
      <c r="D1989" s="27"/>
    </row>
    <row r="1990" spans="4:4">
      <c r="D1990" s="27"/>
    </row>
    <row r="1991" spans="4:4">
      <c r="D1991" s="27"/>
    </row>
    <row r="1992" spans="4:4">
      <c r="D1992" s="27"/>
    </row>
    <row r="1993" spans="4:4">
      <c r="D1993" s="27"/>
    </row>
    <row r="1994" spans="4:4">
      <c r="D1994" s="27"/>
    </row>
    <row r="1995" spans="4:4">
      <c r="D1995" s="27"/>
    </row>
    <row r="1996" spans="4:4">
      <c r="D1996" s="27"/>
    </row>
    <row r="1997" spans="4:4">
      <c r="D1997" s="27"/>
    </row>
    <row r="1998" spans="4:4">
      <c r="D1998" s="27"/>
    </row>
    <row r="1999" spans="4:4">
      <c r="D1999" s="27"/>
    </row>
    <row r="2000" spans="4:4">
      <c r="D2000" s="27"/>
    </row>
    <row r="2001" spans="4:4">
      <c r="D2001" s="27"/>
    </row>
    <row r="2002" spans="4:4">
      <c r="D2002" s="27"/>
    </row>
    <row r="2003" spans="4:4">
      <c r="D2003" s="27"/>
    </row>
    <row r="2004" spans="4:4">
      <c r="D2004" s="27"/>
    </row>
    <row r="2005" spans="4:4">
      <c r="D2005" s="27"/>
    </row>
    <row r="2006" spans="4:4">
      <c r="D2006" s="27"/>
    </row>
    <row r="2007" spans="4:4">
      <c r="D2007" s="27"/>
    </row>
    <row r="2008" spans="4:4">
      <c r="D2008" s="27"/>
    </row>
    <row r="2009" spans="4:4">
      <c r="D2009" s="27"/>
    </row>
    <row r="2010" spans="4:4">
      <c r="D2010" s="27"/>
    </row>
    <row r="2011" spans="4:4">
      <c r="D2011" s="27"/>
    </row>
    <row r="2012" spans="4:4">
      <c r="D2012" s="27"/>
    </row>
    <row r="2013" spans="4:4">
      <c r="D2013" s="27"/>
    </row>
    <row r="2014" spans="4:4">
      <c r="D2014" s="27"/>
    </row>
    <row r="2015" spans="4:4">
      <c r="D2015" s="27"/>
    </row>
    <row r="2016" spans="4:4">
      <c r="D2016" s="27"/>
    </row>
    <row r="2017" spans="4:4">
      <c r="D2017" s="27"/>
    </row>
    <row r="2018" spans="4:4">
      <c r="D2018" s="27"/>
    </row>
    <row r="2019" spans="4:4">
      <c r="D2019" s="27"/>
    </row>
    <row r="2020" spans="4:4">
      <c r="D2020" s="27"/>
    </row>
    <row r="2021" spans="4:4">
      <c r="D2021" s="27"/>
    </row>
    <row r="2022" spans="4:4">
      <c r="D2022" s="27"/>
    </row>
    <row r="2023" spans="4:4">
      <c r="D2023" s="27"/>
    </row>
    <row r="2024" spans="4:4">
      <c r="D2024" s="27"/>
    </row>
    <row r="2025" spans="4:4">
      <c r="D2025" s="27"/>
    </row>
    <row r="2026" spans="4:4">
      <c r="D2026" s="27"/>
    </row>
    <row r="2027" spans="4:4">
      <c r="D2027" s="27"/>
    </row>
    <row r="2028" spans="4:4">
      <c r="D2028" s="27"/>
    </row>
    <row r="2029" spans="4:4">
      <c r="D2029" s="27"/>
    </row>
    <row r="2030" spans="4:4">
      <c r="D2030" s="27"/>
    </row>
    <row r="2031" spans="4:4">
      <c r="D2031" s="27"/>
    </row>
    <row r="2032" spans="4:4">
      <c r="D2032" s="27"/>
    </row>
    <row r="2033" spans="4:4">
      <c r="D2033" s="27"/>
    </row>
    <row r="2034" spans="4:4">
      <c r="D2034" s="27"/>
    </row>
    <row r="2035" spans="4:4">
      <c r="D2035" s="27"/>
    </row>
    <row r="2036" spans="4:4">
      <c r="D2036" s="27"/>
    </row>
    <row r="2037" spans="4:4">
      <c r="D2037" s="27"/>
    </row>
    <row r="2038" spans="4:4">
      <c r="D2038" s="27"/>
    </row>
    <row r="2039" spans="4:4">
      <c r="D2039" s="27"/>
    </row>
    <row r="2040" spans="4:4">
      <c r="D2040" s="27"/>
    </row>
    <row r="2041" spans="4:4">
      <c r="D2041" s="27"/>
    </row>
    <row r="2042" spans="4:4">
      <c r="D2042" s="27"/>
    </row>
    <row r="2043" spans="4:4">
      <c r="D2043" s="27"/>
    </row>
    <row r="2044" spans="4:4">
      <c r="D2044" s="27"/>
    </row>
    <row r="2045" spans="4:4">
      <c r="D2045" s="27"/>
    </row>
    <row r="2046" spans="4:4">
      <c r="D2046" s="27"/>
    </row>
    <row r="2047" spans="4:4">
      <c r="D2047" s="27"/>
    </row>
    <row r="2048" spans="4:4">
      <c r="D2048" s="27"/>
    </row>
    <row r="2049" spans="4:4">
      <c r="D2049" s="27"/>
    </row>
    <row r="2050" spans="4:4">
      <c r="D2050" s="27"/>
    </row>
    <row r="2051" spans="4:4">
      <c r="D2051" s="27"/>
    </row>
    <row r="2052" spans="4:4">
      <c r="D2052" s="27"/>
    </row>
    <row r="2053" spans="4:4">
      <c r="D2053" s="27"/>
    </row>
    <row r="2054" spans="4:4">
      <c r="D2054" s="27"/>
    </row>
    <row r="2055" spans="4:4">
      <c r="D2055" s="27"/>
    </row>
    <row r="2056" spans="4:4">
      <c r="D2056" s="27"/>
    </row>
    <row r="2057" spans="4:4">
      <c r="D2057" s="27"/>
    </row>
    <row r="2058" spans="4:4">
      <c r="D2058" s="27"/>
    </row>
    <row r="2059" spans="4:4">
      <c r="D2059" s="27"/>
    </row>
    <row r="2060" spans="4:4">
      <c r="D2060" s="27"/>
    </row>
    <row r="2061" spans="4:4">
      <c r="D2061" s="27"/>
    </row>
    <row r="2062" spans="4:4">
      <c r="D2062" s="27"/>
    </row>
    <row r="2063" spans="4:4">
      <c r="D2063" s="27"/>
    </row>
    <row r="2064" spans="4:4">
      <c r="D2064" s="27"/>
    </row>
    <row r="2065" spans="4:4">
      <c r="D2065" s="27"/>
    </row>
    <row r="2066" spans="4:4">
      <c r="D2066" s="27"/>
    </row>
    <row r="2067" spans="4:4">
      <c r="D2067" s="27"/>
    </row>
    <row r="2068" spans="4:4">
      <c r="D2068" s="27"/>
    </row>
    <row r="2069" spans="4:4">
      <c r="D2069" s="27"/>
    </row>
    <row r="2070" spans="4:4">
      <c r="D2070" s="27"/>
    </row>
    <row r="2071" spans="4:4">
      <c r="D2071" s="27"/>
    </row>
    <row r="2072" spans="4:4">
      <c r="D2072" s="27"/>
    </row>
    <row r="2073" spans="4:4">
      <c r="D2073" s="27"/>
    </row>
    <row r="2074" spans="4:4">
      <c r="D2074" s="27"/>
    </row>
    <row r="2075" spans="4:4">
      <c r="D2075" s="27"/>
    </row>
    <row r="2076" spans="4:4">
      <c r="D2076" s="27"/>
    </row>
    <row r="2077" spans="4:4">
      <c r="D2077" s="27"/>
    </row>
    <row r="2078" spans="4:4">
      <c r="D2078" s="27"/>
    </row>
    <row r="2079" spans="4:4">
      <c r="D2079" s="27"/>
    </row>
    <row r="2080" spans="4:4">
      <c r="D2080" s="27"/>
    </row>
    <row r="2081" spans="4:4">
      <c r="D2081" s="27"/>
    </row>
    <row r="2082" spans="4:4">
      <c r="D2082" s="27"/>
    </row>
    <row r="2083" spans="4:4">
      <c r="D2083" s="27"/>
    </row>
    <row r="2084" spans="4:4">
      <c r="D2084" s="27"/>
    </row>
    <row r="2085" spans="4:4">
      <c r="D2085" s="27"/>
    </row>
    <row r="2086" spans="4:4">
      <c r="D2086" s="27"/>
    </row>
    <row r="2087" spans="4:4">
      <c r="D2087" s="27"/>
    </row>
    <row r="2088" spans="4:4">
      <c r="D2088" s="27"/>
    </row>
    <row r="2089" spans="4:4">
      <c r="D2089" s="27"/>
    </row>
    <row r="2090" spans="4:4">
      <c r="D2090" s="27"/>
    </row>
    <row r="2091" spans="4:4">
      <c r="D2091" s="27"/>
    </row>
    <row r="2092" spans="4:4">
      <c r="D2092" s="27"/>
    </row>
    <row r="2093" spans="4:4">
      <c r="D2093" s="27"/>
    </row>
    <row r="2094" spans="4:4">
      <c r="D2094" s="27"/>
    </row>
    <row r="2095" spans="4:4">
      <c r="D2095" s="27"/>
    </row>
    <row r="2096" spans="4:4">
      <c r="D2096" s="27"/>
    </row>
    <row r="2097" spans="4:4">
      <c r="D2097" s="27"/>
    </row>
    <row r="2098" spans="4:4">
      <c r="D2098" s="27"/>
    </row>
    <row r="2099" spans="4:4">
      <c r="D2099" s="27"/>
    </row>
    <row r="2100" spans="4:4">
      <c r="D2100" s="27"/>
    </row>
    <row r="2101" spans="4:4">
      <c r="D2101" s="27"/>
    </row>
    <row r="2102" spans="4:4">
      <c r="D2102" s="27"/>
    </row>
    <row r="2103" spans="4:4">
      <c r="D2103" s="27"/>
    </row>
    <row r="2104" spans="4:4">
      <c r="D2104" s="27"/>
    </row>
    <row r="2105" spans="4:4">
      <c r="D2105" s="27"/>
    </row>
    <row r="2106" spans="4:4">
      <c r="D2106" s="27"/>
    </row>
    <row r="2107" spans="4:4">
      <c r="D2107" s="27"/>
    </row>
    <row r="2108" spans="4:4">
      <c r="D2108" s="27"/>
    </row>
    <row r="2109" spans="4:4">
      <c r="D2109" s="27"/>
    </row>
    <row r="2110" spans="4:4">
      <c r="D2110" s="27"/>
    </row>
    <row r="2111" spans="4:4">
      <c r="D2111" s="27"/>
    </row>
    <row r="2112" spans="4:4">
      <c r="D2112" s="27"/>
    </row>
    <row r="2113" spans="4:4">
      <c r="D2113" s="27"/>
    </row>
    <row r="2114" spans="4:4">
      <c r="D2114" s="27"/>
    </row>
    <row r="2115" spans="4:4">
      <c r="D2115" s="27"/>
    </row>
    <row r="2116" spans="4:4">
      <c r="D2116" s="27"/>
    </row>
    <row r="2117" spans="4:4">
      <c r="D2117" s="27"/>
    </row>
    <row r="2118" spans="4:4">
      <c r="D2118" s="27"/>
    </row>
    <row r="2119" spans="4:4">
      <c r="D2119" s="27"/>
    </row>
    <row r="2120" spans="4:4">
      <c r="D2120" s="27"/>
    </row>
    <row r="2121" spans="4:4">
      <c r="D2121" s="27"/>
    </row>
    <row r="2122" spans="4:4">
      <c r="D2122" s="27"/>
    </row>
    <row r="2123" spans="4:4">
      <c r="D2123" s="27"/>
    </row>
    <row r="2124" spans="4:4">
      <c r="D2124" s="27"/>
    </row>
    <row r="2125" spans="4:4">
      <c r="D2125" s="27"/>
    </row>
    <row r="2126" spans="4:4">
      <c r="D2126" s="27"/>
    </row>
    <row r="2127" spans="4:4">
      <c r="D2127" s="27"/>
    </row>
    <row r="2128" spans="4:4">
      <c r="D2128" s="27"/>
    </row>
    <row r="2129" spans="4:4">
      <c r="D2129" s="27"/>
    </row>
    <row r="2130" spans="4:4">
      <c r="D2130" s="27"/>
    </row>
    <row r="2131" spans="4:4">
      <c r="D2131" s="27"/>
    </row>
    <row r="2132" spans="4:4">
      <c r="D2132" s="27"/>
    </row>
    <row r="2133" spans="4:4">
      <c r="D2133" s="27"/>
    </row>
    <row r="2134" spans="4:4">
      <c r="D2134" s="27"/>
    </row>
    <row r="2135" spans="4:4">
      <c r="D2135" s="27"/>
    </row>
    <row r="2136" spans="4:4">
      <c r="D2136" s="27"/>
    </row>
    <row r="2137" spans="4:4">
      <c r="D2137" s="27"/>
    </row>
    <row r="2138" spans="4:4">
      <c r="D2138" s="27"/>
    </row>
    <row r="2139" spans="4:4">
      <c r="D2139" s="27"/>
    </row>
    <row r="2140" spans="4:4">
      <c r="D2140" s="27"/>
    </row>
    <row r="2141" spans="4:4">
      <c r="D2141" s="27"/>
    </row>
    <row r="2142" spans="4:4">
      <c r="D2142" s="27"/>
    </row>
    <row r="2143" spans="4:4">
      <c r="D2143" s="27"/>
    </row>
    <row r="2144" spans="4:4">
      <c r="D2144" s="27"/>
    </row>
    <row r="2145" spans="4:4">
      <c r="D2145" s="27"/>
    </row>
    <row r="2146" spans="4:4">
      <c r="D2146" s="27"/>
    </row>
    <row r="2147" spans="4:4">
      <c r="D2147" s="27"/>
    </row>
    <row r="2148" spans="4:4">
      <c r="D2148" s="27"/>
    </row>
    <row r="2149" spans="4:4">
      <c r="D2149" s="27"/>
    </row>
    <row r="2150" spans="4:4">
      <c r="D2150" s="27"/>
    </row>
    <row r="2151" spans="4:4">
      <c r="D2151" s="27"/>
    </row>
    <row r="2152" spans="4:4">
      <c r="D2152" s="27"/>
    </row>
    <row r="2153" spans="4:4">
      <c r="D2153" s="27"/>
    </row>
    <row r="2154" spans="4:4">
      <c r="D2154" s="27"/>
    </row>
    <row r="2155" spans="4:4">
      <c r="D2155" s="27"/>
    </row>
    <row r="2156" spans="4:4">
      <c r="D2156" s="27"/>
    </row>
    <row r="2157" spans="4:4">
      <c r="D2157" s="27"/>
    </row>
    <row r="2158" spans="4:4">
      <c r="D2158" s="27"/>
    </row>
    <row r="2159" spans="4:4">
      <c r="D2159" s="27"/>
    </row>
    <row r="2160" spans="4:4">
      <c r="D2160" s="27"/>
    </row>
    <row r="2161" spans="4:4">
      <c r="D2161" s="27"/>
    </row>
    <row r="2162" spans="4:4">
      <c r="D2162" s="27"/>
    </row>
    <row r="2163" spans="4:4">
      <c r="D2163" s="27"/>
    </row>
    <row r="2164" spans="4:4">
      <c r="D2164" s="27"/>
    </row>
    <row r="2165" spans="4:4">
      <c r="D2165" s="27"/>
    </row>
    <row r="2166" spans="4:4">
      <c r="D2166" s="27"/>
    </row>
    <row r="2167" spans="4:4">
      <c r="D2167" s="27"/>
    </row>
    <row r="2168" spans="4:4">
      <c r="D2168" s="27"/>
    </row>
    <row r="2169" spans="4:4">
      <c r="D2169" s="27"/>
    </row>
    <row r="2170" spans="4:4">
      <c r="D2170" s="27"/>
    </row>
    <row r="2171" spans="4:4">
      <c r="D2171" s="27"/>
    </row>
    <row r="2172" spans="4:4">
      <c r="D2172" s="27"/>
    </row>
    <row r="2173" spans="4:4">
      <c r="D2173" s="27"/>
    </row>
    <row r="2174" spans="4:4">
      <c r="D2174" s="27"/>
    </row>
    <row r="2175" spans="4:4">
      <c r="D2175" s="27"/>
    </row>
    <row r="2176" spans="4:4">
      <c r="D2176" s="27"/>
    </row>
    <row r="2177" spans="4:4">
      <c r="D2177" s="27"/>
    </row>
    <row r="2178" spans="4:4">
      <c r="D2178" s="27"/>
    </row>
    <row r="2179" spans="4:4">
      <c r="D2179" s="27"/>
    </row>
    <row r="2180" spans="4:4">
      <c r="D2180" s="27"/>
    </row>
    <row r="2181" spans="4:4">
      <c r="D2181" s="27"/>
    </row>
    <row r="2182" spans="4:4">
      <c r="D2182" s="27"/>
    </row>
    <row r="2183" spans="4:4">
      <c r="D2183" s="27"/>
    </row>
    <row r="2184" spans="4:4">
      <c r="D2184" s="27"/>
    </row>
    <row r="2185" spans="4:4">
      <c r="D2185" s="27"/>
    </row>
    <row r="2186" spans="4:4">
      <c r="D2186" s="27"/>
    </row>
    <row r="2187" spans="4:4">
      <c r="D2187" s="27"/>
    </row>
    <row r="2188" spans="4:4">
      <c r="D2188" s="27"/>
    </row>
    <row r="2189" spans="4:4">
      <c r="D2189" s="27"/>
    </row>
    <row r="2190" spans="4:4">
      <c r="D2190" s="27"/>
    </row>
    <row r="2191" spans="4:4">
      <c r="D2191" s="27"/>
    </row>
    <row r="2192" spans="4:4">
      <c r="D2192" s="27"/>
    </row>
    <row r="2193" spans="4:4">
      <c r="D2193" s="27"/>
    </row>
    <row r="2194" spans="4:4">
      <c r="D2194" s="27"/>
    </row>
    <row r="2195" spans="4:4">
      <c r="D2195" s="27"/>
    </row>
    <row r="2196" spans="4:4">
      <c r="D2196" s="27"/>
    </row>
    <row r="2197" spans="4:4">
      <c r="D2197" s="27"/>
    </row>
    <row r="2198" spans="4:4">
      <c r="D2198" s="27"/>
    </row>
    <row r="2199" spans="4:4">
      <c r="D2199" s="27"/>
    </row>
    <row r="2200" spans="4:4">
      <c r="D2200" s="27"/>
    </row>
    <row r="2201" spans="4:4">
      <c r="D2201" s="27"/>
    </row>
    <row r="2202" spans="4:4">
      <c r="D2202" s="27"/>
    </row>
    <row r="2203" spans="4:4">
      <c r="D2203" s="27"/>
    </row>
    <row r="2204" spans="4:4">
      <c r="D2204" s="27"/>
    </row>
    <row r="2205" spans="4:4">
      <c r="D2205" s="27"/>
    </row>
    <row r="2206" spans="4:4">
      <c r="D2206" s="27"/>
    </row>
    <row r="2207" spans="4:4">
      <c r="D2207" s="27"/>
    </row>
    <row r="2208" spans="4:4">
      <c r="D2208" s="27"/>
    </row>
    <row r="2209" spans="4:4">
      <c r="D2209" s="27"/>
    </row>
    <row r="2210" spans="4:4">
      <c r="D2210" s="27"/>
    </row>
    <row r="2211" spans="4:4">
      <c r="D2211" s="27"/>
    </row>
    <row r="2212" spans="4:4">
      <c r="D2212" s="27"/>
    </row>
    <row r="2213" spans="4:4">
      <c r="D2213" s="27"/>
    </row>
    <row r="2214" spans="4:4">
      <c r="D2214" s="27"/>
    </row>
    <row r="2215" spans="4:4">
      <c r="D2215" s="27"/>
    </row>
    <row r="2216" spans="4:4">
      <c r="D2216" s="27"/>
    </row>
    <row r="2217" spans="4:4">
      <c r="D2217" s="27"/>
    </row>
    <row r="2218" spans="4:4">
      <c r="D2218" s="27"/>
    </row>
    <row r="2219" spans="4:4">
      <c r="D2219" s="27"/>
    </row>
    <row r="2220" spans="4:4">
      <c r="D2220" s="27"/>
    </row>
    <row r="2221" spans="4:4">
      <c r="D2221" s="27"/>
    </row>
    <row r="2222" spans="4:4">
      <c r="D2222" s="27"/>
    </row>
    <row r="2223" spans="4:4">
      <c r="D2223" s="27"/>
    </row>
    <row r="2224" spans="4:4">
      <c r="D2224" s="27"/>
    </row>
    <row r="2225" spans="4:4">
      <c r="D2225" s="27"/>
    </row>
    <row r="2226" spans="4:4">
      <c r="D2226" s="27"/>
    </row>
    <row r="2227" spans="4:4">
      <c r="D2227" s="27"/>
    </row>
    <row r="2228" spans="4:4">
      <c r="D2228" s="27"/>
    </row>
    <row r="2229" spans="4:4">
      <c r="D2229" s="27"/>
    </row>
    <row r="2230" spans="4:4">
      <c r="D2230" s="27"/>
    </row>
    <row r="2231" spans="4:4">
      <c r="D2231" s="27"/>
    </row>
    <row r="2232" spans="4:4">
      <c r="D2232" s="27"/>
    </row>
    <row r="2233" spans="4:4">
      <c r="D2233" s="27"/>
    </row>
    <row r="2234" spans="4:4">
      <c r="D2234" s="27"/>
    </row>
    <row r="2235" spans="4:4">
      <c r="D2235" s="27"/>
    </row>
    <row r="2236" spans="4:4">
      <c r="D2236" s="27"/>
    </row>
    <row r="2237" spans="4:4">
      <c r="D2237" s="27"/>
    </row>
    <row r="2238" spans="4:4">
      <c r="D2238" s="27"/>
    </row>
    <row r="2239" spans="4:4">
      <c r="D2239" s="27"/>
    </row>
    <row r="2240" spans="4:4">
      <c r="D2240" s="27"/>
    </row>
    <row r="2241" spans="4:4">
      <c r="D2241" s="27"/>
    </row>
    <row r="2242" spans="4:4">
      <c r="D2242" s="27"/>
    </row>
    <row r="2243" spans="4:4">
      <c r="D2243" s="27"/>
    </row>
    <row r="2244" spans="4:4">
      <c r="D2244" s="27"/>
    </row>
    <row r="2245" spans="4:4">
      <c r="D2245" s="27"/>
    </row>
    <row r="2246" spans="4:4">
      <c r="D2246" s="27"/>
    </row>
    <row r="2247" spans="4:4">
      <c r="D2247" s="27"/>
    </row>
    <row r="2248" spans="4:4">
      <c r="D2248" s="27"/>
    </row>
    <row r="2249" spans="4:4">
      <c r="D2249" s="27"/>
    </row>
    <row r="2250" spans="4:4">
      <c r="D2250" s="27"/>
    </row>
    <row r="2251" spans="4:4">
      <c r="D2251" s="27"/>
    </row>
    <row r="2252" spans="4:4">
      <c r="D2252" s="27"/>
    </row>
    <row r="2253" spans="4:4">
      <c r="D2253" s="27"/>
    </row>
    <row r="2254" spans="4:4">
      <c r="D2254" s="27"/>
    </row>
    <row r="2255" spans="4:4">
      <c r="D2255" s="27"/>
    </row>
    <row r="2256" spans="4:4">
      <c r="D2256" s="27"/>
    </row>
    <row r="2257" spans="4:4">
      <c r="D2257" s="27"/>
    </row>
    <row r="2258" spans="4:4">
      <c r="D2258" s="27"/>
    </row>
    <row r="2259" spans="4:4">
      <c r="D2259" s="27"/>
    </row>
    <row r="2260" spans="4:4">
      <c r="D2260" s="27"/>
    </row>
    <row r="2261" spans="4:4">
      <c r="D2261" s="27"/>
    </row>
    <row r="2262" spans="4:4">
      <c r="D2262" s="27"/>
    </row>
    <row r="2263" spans="4:4">
      <c r="D2263" s="27"/>
    </row>
    <row r="2264" spans="4:4">
      <c r="D2264" s="27"/>
    </row>
    <row r="2265" spans="4:4">
      <c r="D2265" s="27"/>
    </row>
    <row r="2266" spans="4:4">
      <c r="D2266" s="27"/>
    </row>
    <row r="2267" spans="4:4">
      <c r="D2267" s="27"/>
    </row>
    <row r="2268" spans="4:4">
      <c r="D2268" s="27"/>
    </row>
    <row r="2269" spans="4:4">
      <c r="D2269" s="27"/>
    </row>
    <row r="2270" spans="4:4">
      <c r="D2270" s="27"/>
    </row>
    <row r="2271" spans="4:4">
      <c r="D2271" s="27"/>
    </row>
    <row r="2272" spans="4:4">
      <c r="D2272" s="27"/>
    </row>
    <row r="2273" spans="4:4">
      <c r="D2273" s="27"/>
    </row>
    <row r="2274" spans="4:4">
      <c r="D2274" s="27"/>
    </row>
    <row r="2275" spans="4:4">
      <c r="D2275" s="27"/>
    </row>
    <row r="2276" spans="4:4">
      <c r="D2276" s="27"/>
    </row>
    <row r="2277" spans="4:4">
      <c r="D2277" s="27"/>
    </row>
    <row r="2278" spans="4:4">
      <c r="D2278" s="27"/>
    </row>
    <row r="2279" spans="4:4">
      <c r="D2279" s="27"/>
    </row>
    <row r="2280" spans="4:4">
      <c r="D2280" s="27"/>
    </row>
    <row r="2281" spans="4:4">
      <c r="D2281" s="27"/>
    </row>
    <row r="2282" spans="4:4">
      <c r="D2282" s="27"/>
    </row>
    <row r="2283" spans="4:4">
      <c r="D2283" s="27"/>
    </row>
    <row r="2284" spans="4:4">
      <c r="D2284" s="27"/>
    </row>
    <row r="2285" spans="4:4">
      <c r="D2285" s="27"/>
    </row>
    <row r="2286" spans="4:4">
      <c r="D2286" s="27"/>
    </row>
    <row r="2287" spans="4:4">
      <c r="D2287" s="27"/>
    </row>
    <row r="2288" spans="4:4">
      <c r="D2288" s="27"/>
    </row>
    <row r="2289" spans="4:4">
      <c r="D2289" s="27"/>
    </row>
    <row r="2290" spans="4:4">
      <c r="D2290" s="27"/>
    </row>
    <row r="2291" spans="4:4">
      <c r="D2291" s="27"/>
    </row>
    <row r="2292" spans="4:4">
      <c r="D2292" s="27"/>
    </row>
    <row r="2293" spans="4:4">
      <c r="D2293" s="27"/>
    </row>
    <row r="2294" spans="4:4">
      <c r="D2294" s="27"/>
    </row>
    <row r="2295" spans="4:4">
      <c r="D2295" s="27"/>
    </row>
    <row r="2296" spans="4:4">
      <c r="D2296" s="27"/>
    </row>
    <row r="2297" spans="4:4">
      <c r="D2297" s="27"/>
    </row>
    <row r="2298" spans="4:4">
      <c r="D2298" s="27"/>
    </row>
    <row r="2299" spans="4:4">
      <c r="D2299" s="27"/>
    </row>
    <row r="2300" spans="4:4">
      <c r="D2300" s="27"/>
    </row>
    <row r="2301" spans="4:4">
      <c r="D2301" s="27"/>
    </row>
    <row r="2302" spans="4:4">
      <c r="D2302" s="27"/>
    </row>
    <row r="2303" spans="4:4">
      <c r="D2303" s="27"/>
    </row>
    <row r="2304" spans="4:4">
      <c r="D2304" s="27"/>
    </row>
    <row r="2305" spans="4:4">
      <c r="D2305" s="27"/>
    </row>
    <row r="2306" spans="4:4">
      <c r="D2306" s="27"/>
    </row>
    <row r="2307" spans="4:4">
      <c r="D2307" s="27"/>
    </row>
    <row r="2308" spans="4:4">
      <c r="D2308" s="27"/>
    </row>
    <row r="2309" spans="4:4">
      <c r="D2309" s="27"/>
    </row>
    <row r="2310" spans="4:4">
      <c r="D2310" s="27"/>
    </row>
    <row r="2311" spans="4:4">
      <c r="D2311" s="27"/>
    </row>
    <row r="2312" spans="4:4">
      <c r="D2312" s="27"/>
    </row>
    <row r="2313" spans="4:4">
      <c r="D2313" s="27"/>
    </row>
    <row r="2314" spans="4:4">
      <c r="D2314" s="27"/>
    </row>
    <row r="2315" spans="4:4">
      <c r="D2315" s="27"/>
    </row>
    <row r="2316" spans="4:4">
      <c r="D2316" s="27"/>
    </row>
    <row r="2317" spans="4:4">
      <c r="D2317" s="27"/>
    </row>
    <row r="2318" spans="4:4">
      <c r="D2318" s="27"/>
    </row>
    <row r="2319" spans="4:4">
      <c r="D2319" s="27"/>
    </row>
    <row r="2320" spans="4:4">
      <c r="D2320" s="27"/>
    </row>
    <row r="2321" spans="4:4">
      <c r="D2321" s="27"/>
    </row>
    <row r="2322" spans="4:4">
      <c r="D2322" s="27"/>
    </row>
    <row r="2323" spans="4:4">
      <c r="D2323" s="27"/>
    </row>
    <row r="2324" spans="4:4">
      <c r="D2324" s="27"/>
    </row>
    <row r="2325" spans="4:4">
      <c r="D2325" s="27"/>
    </row>
    <row r="2326" spans="4:4">
      <c r="D2326" s="27"/>
    </row>
    <row r="2327" spans="4:4">
      <c r="D2327" s="27"/>
    </row>
    <row r="2328" spans="4:4">
      <c r="D2328" s="27"/>
    </row>
    <row r="2329" spans="4:4">
      <c r="D2329" s="27"/>
    </row>
    <row r="2330" spans="4:4">
      <c r="D2330" s="27"/>
    </row>
    <row r="2331" spans="4:4">
      <c r="D2331" s="27"/>
    </row>
    <row r="2332" spans="4:4">
      <c r="D2332" s="27"/>
    </row>
    <row r="2333" spans="4:4">
      <c r="D2333" s="27"/>
    </row>
    <row r="2334" spans="4:4">
      <c r="D2334" s="27"/>
    </row>
    <row r="2335" spans="4:4">
      <c r="D2335" s="27"/>
    </row>
    <row r="2336" spans="4:4">
      <c r="D2336" s="27"/>
    </row>
    <row r="2337" spans="4:4">
      <c r="D2337" s="27"/>
    </row>
    <row r="2338" spans="4:4">
      <c r="D2338" s="27"/>
    </row>
    <row r="2339" spans="4:4">
      <c r="D2339" s="27"/>
    </row>
    <row r="2340" spans="4:4">
      <c r="D2340" s="27"/>
    </row>
    <row r="2341" spans="4:4">
      <c r="D2341" s="27"/>
    </row>
    <row r="2342" spans="4:4">
      <c r="D2342" s="27"/>
    </row>
    <row r="2343" spans="4:4">
      <c r="D2343" s="27"/>
    </row>
    <row r="2344" spans="4:4">
      <c r="D2344" s="27"/>
    </row>
    <row r="2345" spans="4:4">
      <c r="D2345" s="27"/>
    </row>
    <row r="2346" spans="4:4">
      <c r="D2346" s="27"/>
    </row>
    <row r="2347" spans="4:4">
      <c r="D2347" s="27"/>
    </row>
    <row r="2348" spans="4:4">
      <c r="D2348" s="27"/>
    </row>
    <row r="2349" spans="4:4">
      <c r="D2349" s="27"/>
    </row>
    <row r="2350" spans="4:4">
      <c r="D2350" s="27"/>
    </row>
    <row r="2351" spans="4:4">
      <c r="D2351" s="27"/>
    </row>
    <row r="2352" spans="4:4">
      <c r="D2352" s="27"/>
    </row>
    <row r="2353" spans="4:4">
      <c r="D2353" s="27"/>
    </row>
    <row r="2354" spans="4:4">
      <c r="D2354" s="27"/>
    </row>
    <row r="2355" spans="4:4">
      <c r="D2355" s="27"/>
    </row>
    <row r="2356" spans="4:4">
      <c r="D2356" s="27"/>
    </row>
    <row r="2357" spans="4:4">
      <c r="D2357" s="27"/>
    </row>
    <row r="2358" spans="4:4">
      <c r="D2358" s="27"/>
    </row>
    <row r="2359" spans="4:4">
      <c r="D2359" s="27"/>
    </row>
    <row r="2360" spans="4:4">
      <c r="D2360" s="27"/>
    </row>
    <row r="2361" spans="4:4">
      <c r="D2361" s="27"/>
    </row>
    <row r="2362" spans="4:4">
      <c r="D2362" s="27"/>
    </row>
    <row r="2363" spans="4:4">
      <c r="D2363" s="27"/>
    </row>
    <row r="2364" spans="4:4">
      <c r="D2364" s="27"/>
    </row>
    <row r="2365" spans="4:4">
      <c r="D2365" s="27"/>
    </row>
    <row r="2366" spans="4:4">
      <c r="D2366" s="27"/>
    </row>
    <row r="2367" spans="4:4">
      <c r="D2367" s="27"/>
    </row>
    <row r="2368" spans="4:4">
      <c r="D2368" s="27"/>
    </row>
    <row r="2369" spans="4:4">
      <c r="D2369" s="27"/>
    </row>
    <row r="2370" spans="4:4">
      <c r="D2370" s="27"/>
    </row>
    <row r="2371" spans="4:4">
      <c r="D2371" s="27"/>
    </row>
    <row r="2372" spans="4:4">
      <c r="D2372" s="27"/>
    </row>
    <row r="2373" spans="4:4">
      <c r="D2373" s="27"/>
    </row>
    <row r="2374" spans="4:4">
      <c r="D2374" s="27"/>
    </row>
    <row r="2375" spans="4:4">
      <c r="D2375" s="27"/>
    </row>
    <row r="2376" spans="4:4">
      <c r="D2376" s="27"/>
    </row>
    <row r="2377" spans="4:4">
      <c r="D2377" s="27"/>
    </row>
    <row r="2378" spans="4:4">
      <c r="D2378" s="27"/>
    </row>
    <row r="2379" spans="4:4">
      <c r="D2379" s="27"/>
    </row>
    <row r="2380" spans="4:4">
      <c r="D2380" s="27"/>
    </row>
    <row r="2381" spans="4:4">
      <c r="D2381" s="27"/>
    </row>
    <row r="2382" spans="4:4">
      <c r="D2382" s="27"/>
    </row>
    <row r="2383" spans="4:4">
      <c r="D2383" s="27"/>
    </row>
    <row r="2384" spans="4:4">
      <c r="D2384" s="27"/>
    </row>
    <row r="2385" spans="4:4">
      <c r="D2385" s="27"/>
    </row>
    <row r="2386" spans="4:4">
      <c r="D2386" s="27"/>
    </row>
    <row r="2387" spans="4:4">
      <c r="D2387" s="27"/>
    </row>
    <row r="2388" spans="4:4">
      <c r="D2388" s="27"/>
    </row>
    <row r="2389" spans="4:4">
      <c r="D2389" s="27"/>
    </row>
    <row r="2390" spans="4:4">
      <c r="D2390" s="27"/>
    </row>
    <row r="2391" spans="4:4">
      <c r="D2391" s="27"/>
    </row>
    <row r="2392" spans="4:4">
      <c r="D2392" s="27"/>
    </row>
    <row r="2393" spans="4:4">
      <c r="D2393" s="27"/>
    </row>
    <row r="2394" spans="4:4">
      <c r="D2394" s="27"/>
    </row>
    <row r="2395" spans="4:4">
      <c r="D2395" s="27"/>
    </row>
    <row r="2396" spans="4:4">
      <c r="D2396" s="27"/>
    </row>
    <row r="2397" spans="4:4">
      <c r="D2397" s="27"/>
    </row>
    <row r="2398" spans="4:4">
      <c r="D2398" s="27"/>
    </row>
    <row r="2399" spans="4:4">
      <c r="D2399" s="27"/>
    </row>
    <row r="2400" spans="4:4">
      <c r="D2400" s="27"/>
    </row>
    <row r="2401" spans="4:4">
      <c r="D2401" s="27"/>
    </row>
    <row r="2402" spans="4:4">
      <c r="D2402" s="27"/>
    </row>
    <row r="2403" spans="4:4">
      <c r="D2403" s="27"/>
    </row>
    <row r="2404" spans="4:4">
      <c r="D2404" s="27"/>
    </row>
    <row r="2405" spans="4:4">
      <c r="D2405" s="27"/>
    </row>
    <row r="2406" spans="4:4">
      <c r="D2406" s="27"/>
    </row>
    <row r="2407" spans="4:4">
      <c r="D2407" s="27"/>
    </row>
    <row r="2408" spans="4:4">
      <c r="D2408" s="27"/>
    </row>
    <row r="2409" spans="4:4">
      <c r="D2409" s="27"/>
    </row>
    <row r="2410" spans="4:4">
      <c r="D2410" s="27"/>
    </row>
    <row r="2411" spans="4:4">
      <c r="D2411" s="27"/>
    </row>
    <row r="2412" spans="4:4">
      <c r="D2412" s="27"/>
    </row>
    <row r="2413" spans="4:4">
      <c r="D2413" s="27"/>
    </row>
    <row r="2414" spans="4:4">
      <c r="D2414" s="27"/>
    </row>
    <row r="2415" spans="4:4">
      <c r="D2415" s="27"/>
    </row>
    <row r="2416" spans="4:4">
      <c r="D2416" s="27"/>
    </row>
    <row r="2417" spans="4:4">
      <c r="D2417" s="27"/>
    </row>
    <row r="2418" spans="4:4">
      <c r="D2418" s="27"/>
    </row>
    <row r="2419" spans="4:4">
      <c r="D2419" s="27"/>
    </row>
    <row r="2420" spans="4:4">
      <c r="D2420" s="27"/>
    </row>
    <row r="2421" spans="4:4">
      <c r="D2421" s="27"/>
    </row>
    <row r="2422" spans="4:4">
      <c r="D2422" s="27"/>
    </row>
    <row r="2423" spans="4:4">
      <c r="D2423" s="27"/>
    </row>
    <row r="2424" spans="4:4">
      <c r="D2424" s="27"/>
    </row>
    <row r="2425" spans="4:4">
      <c r="D2425" s="27"/>
    </row>
    <row r="2426" spans="4:4">
      <c r="D2426" s="27"/>
    </row>
    <row r="2427" spans="4:4">
      <c r="D2427" s="27"/>
    </row>
    <row r="2428" spans="4:4">
      <c r="D2428" s="27"/>
    </row>
    <row r="2429" spans="4:4">
      <c r="D2429" s="27"/>
    </row>
    <row r="2430" spans="4:4">
      <c r="D2430" s="27"/>
    </row>
    <row r="2431" spans="4:4">
      <c r="D2431" s="27"/>
    </row>
    <row r="2432" spans="4:4">
      <c r="D2432" s="27"/>
    </row>
    <row r="2433" spans="4:4">
      <c r="D2433" s="27"/>
    </row>
    <row r="2434" spans="4:4">
      <c r="D2434" s="27"/>
    </row>
    <row r="2435" spans="4:4">
      <c r="D2435" s="27"/>
    </row>
    <row r="2436" spans="4:4">
      <c r="D2436" s="27"/>
    </row>
    <row r="2437" spans="4:4">
      <c r="D2437" s="27"/>
    </row>
    <row r="2438" spans="4:4">
      <c r="D2438" s="27"/>
    </row>
    <row r="2439" spans="4:4">
      <c r="D2439" s="27"/>
    </row>
    <row r="2440" spans="4:4">
      <c r="D2440" s="27"/>
    </row>
    <row r="2441" spans="4:4">
      <c r="D2441" s="27"/>
    </row>
    <row r="2442" spans="4:4">
      <c r="D2442" s="27"/>
    </row>
    <row r="2443" spans="4:4">
      <c r="D2443" s="27"/>
    </row>
    <row r="2444" spans="4:4">
      <c r="D2444" s="27"/>
    </row>
    <row r="2445" spans="4:4">
      <c r="D2445" s="27"/>
    </row>
    <row r="2446" spans="4:4">
      <c r="D2446" s="27"/>
    </row>
    <row r="2447" spans="4:4">
      <c r="D2447" s="27"/>
    </row>
    <row r="2448" spans="4:4">
      <c r="D2448" s="27"/>
    </row>
    <row r="2449" spans="4:4">
      <c r="D2449" s="27"/>
    </row>
    <row r="2450" spans="4:4">
      <c r="D2450" s="27"/>
    </row>
    <row r="2451" spans="4:4">
      <c r="D2451" s="27"/>
    </row>
    <row r="2452" spans="4:4">
      <c r="D2452" s="27"/>
    </row>
    <row r="2453" spans="4:4">
      <c r="D2453" s="27"/>
    </row>
    <row r="2454" spans="4:4">
      <c r="D2454" s="27"/>
    </row>
    <row r="2455" spans="4:4">
      <c r="D2455" s="27"/>
    </row>
    <row r="2456" spans="4:4">
      <c r="D2456" s="27"/>
    </row>
    <row r="2457" spans="4:4">
      <c r="D2457" s="27"/>
    </row>
    <row r="2458" spans="4:4">
      <c r="D2458" s="27"/>
    </row>
    <row r="2459" spans="4:4">
      <c r="D2459" s="27"/>
    </row>
    <row r="2460" spans="4:4">
      <c r="D2460" s="27"/>
    </row>
    <row r="2461" spans="4:4">
      <c r="D2461" s="27"/>
    </row>
    <row r="2462" spans="4:4">
      <c r="D2462" s="27"/>
    </row>
    <row r="2463" spans="4:4">
      <c r="D2463" s="27"/>
    </row>
    <row r="2464" spans="4:4">
      <c r="D2464" s="27"/>
    </row>
    <row r="2465" spans="4:4">
      <c r="D2465" s="27"/>
    </row>
    <row r="2466" spans="4:4">
      <c r="D2466" s="27"/>
    </row>
    <row r="2467" spans="4:4">
      <c r="D2467" s="27"/>
    </row>
    <row r="2468" spans="4:4">
      <c r="D2468" s="27"/>
    </row>
    <row r="2469" spans="4:4">
      <c r="D2469" s="27"/>
    </row>
    <row r="2470" spans="4:4">
      <c r="D2470" s="27"/>
    </row>
    <row r="2471" spans="4:4">
      <c r="D2471" s="27"/>
    </row>
    <row r="2472" spans="4:4">
      <c r="D2472" s="27"/>
    </row>
    <row r="2473" spans="4:4">
      <c r="D2473" s="27"/>
    </row>
    <row r="2474" spans="4:4">
      <c r="D2474" s="27"/>
    </row>
    <row r="2475" spans="4:4">
      <c r="D2475" s="27"/>
    </row>
    <row r="2476" spans="4:4">
      <c r="D2476" s="27"/>
    </row>
    <row r="2477" spans="4:4">
      <c r="D2477" s="27"/>
    </row>
    <row r="2478" spans="4:4">
      <c r="D2478" s="27"/>
    </row>
    <row r="2479" spans="4:4">
      <c r="D2479" s="27"/>
    </row>
    <row r="2480" spans="4:4">
      <c r="D2480" s="27"/>
    </row>
    <row r="2481" spans="4:4">
      <c r="D2481" s="27"/>
    </row>
    <row r="2482" spans="4:4">
      <c r="D2482" s="27"/>
    </row>
    <row r="2483" spans="4:4">
      <c r="D2483" s="27"/>
    </row>
    <row r="2484" spans="4:4">
      <c r="D2484" s="27"/>
    </row>
    <row r="2485" spans="4:4">
      <c r="D2485" s="27"/>
    </row>
    <row r="2486" spans="4:4">
      <c r="D2486" s="27"/>
    </row>
    <row r="2487" spans="4:4">
      <c r="D2487" s="27"/>
    </row>
    <row r="2488" spans="4:4">
      <c r="D2488" s="27"/>
    </row>
    <row r="2489" spans="4:4">
      <c r="D2489" s="27"/>
    </row>
    <row r="2490" spans="4:4">
      <c r="D2490" s="27"/>
    </row>
    <row r="2491" spans="4:4">
      <c r="D2491" s="27"/>
    </row>
    <row r="2492" spans="4:4">
      <c r="D2492" s="27"/>
    </row>
    <row r="2493" spans="4:4">
      <c r="D2493" s="27"/>
    </row>
    <row r="2494" spans="4:4">
      <c r="D2494" s="27"/>
    </row>
    <row r="2495" spans="4:4">
      <c r="D2495" s="27"/>
    </row>
    <row r="2496" spans="4:4">
      <c r="D2496" s="27"/>
    </row>
    <row r="2497" spans="4:4">
      <c r="D2497" s="27"/>
    </row>
    <row r="2498" spans="4:4">
      <c r="D2498" s="27"/>
    </row>
    <row r="2499" spans="4:4">
      <c r="D2499" s="27"/>
    </row>
    <row r="2500" spans="4:4">
      <c r="D2500" s="27"/>
    </row>
    <row r="2501" spans="4:4">
      <c r="D2501" s="27"/>
    </row>
    <row r="2502" spans="4:4">
      <c r="D2502" s="27"/>
    </row>
    <row r="2503" spans="4:4">
      <c r="D2503" s="27"/>
    </row>
    <row r="2504" spans="4:4">
      <c r="D2504" s="27"/>
    </row>
    <row r="2505" spans="4:4">
      <c r="D2505" s="27"/>
    </row>
    <row r="2506" spans="4:4">
      <c r="D2506" s="27"/>
    </row>
    <row r="2507" spans="4:4">
      <c r="D2507" s="27"/>
    </row>
    <row r="2508" spans="4:4">
      <c r="D2508" s="27"/>
    </row>
    <row r="2509" spans="4:4">
      <c r="D2509" s="27"/>
    </row>
    <row r="2510" spans="4:4">
      <c r="D2510" s="27"/>
    </row>
    <row r="2511" spans="4:4">
      <c r="D2511" s="27"/>
    </row>
    <row r="2512" spans="4:4">
      <c r="D2512" s="27"/>
    </row>
    <row r="2513" spans="4:4">
      <c r="D2513" s="27"/>
    </row>
    <row r="2514" spans="4:4">
      <c r="D2514" s="27"/>
    </row>
    <row r="2515" spans="4:4">
      <c r="D2515" s="27"/>
    </row>
    <row r="2516" spans="4:4">
      <c r="D2516" s="27"/>
    </row>
    <row r="2517" spans="4:4">
      <c r="D2517" s="27"/>
    </row>
    <row r="2518" spans="4:4">
      <c r="D2518" s="27"/>
    </row>
    <row r="2519" spans="4:4">
      <c r="D2519" s="27"/>
    </row>
    <row r="2520" spans="4:4">
      <c r="D2520" s="27"/>
    </row>
    <row r="2521" spans="4:4">
      <c r="D2521" s="27"/>
    </row>
    <row r="2522" spans="4:4">
      <c r="D2522" s="27"/>
    </row>
    <row r="2523" spans="4:4">
      <c r="D2523" s="27"/>
    </row>
    <row r="2524" spans="4:4">
      <c r="D2524" s="27"/>
    </row>
    <row r="2525" spans="4:4">
      <c r="D2525" s="27"/>
    </row>
    <row r="2526" spans="4:4">
      <c r="D2526" s="27"/>
    </row>
    <row r="2527" spans="4:4">
      <c r="D2527" s="27"/>
    </row>
    <row r="2528" spans="4:4">
      <c r="D2528" s="27"/>
    </row>
    <row r="2529" spans="4:4">
      <c r="D2529" s="27"/>
    </row>
    <row r="2530" spans="4:4">
      <c r="D2530" s="27"/>
    </row>
    <row r="2531" spans="4:4">
      <c r="D2531" s="27"/>
    </row>
    <row r="2532" spans="4:4">
      <c r="D2532" s="27"/>
    </row>
    <row r="2533" spans="4:4">
      <c r="D2533" s="27"/>
    </row>
    <row r="2534" spans="4:4">
      <c r="D2534" s="27"/>
    </row>
    <row r="2535" spans="4:4">
      <c r="D2535" s="27"/>
    </row>
    <row r="2536" spans="4:4">
      <c r="D2536" s="27"/>
    </row>
    <row r="2537" spans="4:4">
      <c r="D2537" s="27"/>
    </row>
    <row r="2538" spans="4:4">
      <c r="D2538" s="27"/>
    </row>
    <row r="2539" spans="4:4">
      <c r="D2539" s="27"/>
    </row>
    <row r="2540" spans="4:4">
      <c r="D2540" s="27"/>
    </row>
    <row r="2541" spans="4:4">
      <c r="D2541" s="27"/>
    </row>
    <row r="2542" spans="4:4">
      <c r="D2542" s="27"/>
    </row>
    <row r="2543" spans="4:4">
      <c r="D2543" s="27"/>
    </row>
    <row r="2544" spans="4:4">
      <c r="D2544" s="27"/>
    </row>
    <row r="2545" spans="4:4">
      <c r="D2545" s="27"/>
    </row>
    <row r="2546" spans="4:4">
      <c r="D2546" s="27"/>
    </row>
    <row r="2547" spans="4:4">
      <c r="D2547" s="27"/>
    </row>
    <row r="2548" spans="4:4">
      <c r="D2548" s="27"/>
    </row>
    <row r="2549" spans="4:4">
      <c r="D2549" s="27"/>
    </row>
    <row r="2550" spans="4:4">
      <c r="D2550" s="27"/>
    </row>
    <row r="2551" spans="4:4">
      <c r="D2551" s="27"/>
    </row>
    <row r="2552" spans="4:4">
      <c r="D2552" s="27"/>
    </row>
    <row r="2553" spans="4:4">
      <c r="D2553" s="27"/>
    </row>
    <row r="2554" spans="4:4">
      <c r="D2554" s="27"/>
    </row>
    <row r="2555" spans="4:4">
      <c r="D2555" s="27"/>
    </row>
    <row r="2556" spans="4:4">
      <c r="D2556" s="27"/>
    </row>
    <row r="2557" spans="4:4">
      <c r="D2557" s="27"/>
    </row>
    <row r="2558" spans="4:4">
      <c r="D2558" s="27"/>
    </row>
    <row r="2559" spans="4:4">
      <c r="D2559" s="27"/>
    </row>
    <row r="2560" spans="4:4">
      <c r="D2560" s="27"/>
    </row>
    <row r="2561" spans="4:4">
      <c r="D2561" s="27"/>
    </row>
    <row r="2562" spans="4:4">
      <c r="D2562" s="27"/>
    </row>
    <row r="2563" spans="4:4">
      <c r="D2563" s="27"/>
    </row>
    <row r="2564" spans="4:4">
      <c r="D2564" s="27"/>
    </row>
    <row r="2565" spans="4:4">
      <c r="D2565" s="27"/>
    </row>
    <row r="2566" spans="4:4">
      <c r="D2566" s="27"/>
    </row>
    <row r="2567" spans="4:4">
      <c r="D2567" s="27"/>
    </row>
    <row r="2568" spans="4:4">
      <c r="D2568" s="27"/>
    </row>
    <row r="2569" spans="4:4">
      <c r="D2569" s="27"/>
    </row>
    <row r="2570" spans="4:4">
      <c r="D2570" s="27"/>
    </row>
    <row r="2571" spans="4:4">
      <c r="D2571" s="27"/>
    </row>
    <row r="2572" spans="4:4">
      <c r="D2572" s="27"/>
    </row>
    <row r="2573" spans="4:4">
      <c r="D2573" s="27"/>
    </row>
    <row r="2574" spans="4:4">
      <c r="D2574" s="27"/>
    </row>
    <row r="2575" spans="4:4">
      <c r="D2575" s="27"/>
    </row>
    <row r="2576" spans="4:4">
      <c r="D2576" s="27"/>
    </row>
    <row r="2577" spans="4:4">
      <c r="D2577" s="27"/>
    </row>
    <row r="2578" spans="4:4">
      <c r="D2578" s="27"/>
    </row>
    <row r="2579" spans="4:4">
      <c r="D2579" s="27"/>
    </row>
    <row r="2580" spans="4:4">
      <c r="D2580" s="27"/>
    </row>
    <row r="2581" spans="4:4">
      <c r="D2581" s="27"/>
    </row>
    <row r="2582" spans="4:4">
      <c r="D2582" s="27"/>
    </row>
    <row r="2583" spans="4:4">
      <c r="D2583" s="27"/>
    </row>
    <row r="2584" spans="4:4">
      <c r="D2584" s="27"/>
    </row>
    <row r="2585" spans="4:4">
      <c r="D2585" s="27"/>
    </row>
    <row r="2586" spans="4:4">
      <c r="D2586" s="27"/>
    </row>
    <row r="2587" spans="4:4">
      <c r="D2587" s="27"/>
    </row>
    <row r="2588" spans="4:4">
      <c r="D2588" s="27"/>
    </row>
    <row r="2589" spans="4:4">
      <c r="D2589" s="27"/>
    </row>
    <row r="2590" spans="4:4">
      <c r="D2590" s="27"/>
    </row>
    <row r="2591" spans="4:4">
      <c r="D2591" s="27"/>
    </row>
    <row r="2592" spans="4:4">
      <c r="D2592" s="27"/>
    </row>
    <row r="2593" spans="4:4">
      <c r="D2593" s="27"/>
    </row>
    <row r="2594" spans="4:4">
      <c r="D2594" s="27"/>
    </row>
    <row r="2595" spans="4:4">
      <c r="D2595" s="27"/>
    </row>
    <row r="2596" spans="4:4">
      <c r="D2596" s="27"/>
    </row>
    <row r="2597" spans="4:4">
      <c r="D2597" s="27"/>
    </row>
    <row r="2598" spans="4:4">
      <c r="D2598" s="27"/>
    </row>
    <row r="2599" spans="4:4">
      <c r="D2599" s="27"/>
    </row>
    <row r="2600" spans="4:4">
      <c r="D2600" s="27"/>
    </row>
    <row r="2601" spans="4:4">
      <c r="D2601" s="27"/>
    </row>
    <row r="2602" spans="4:4">
      <c r="D2602" s="27"/>
    </row>
    <row r="2603" spans="4:4">
      <c r="D2603" s="27"/>
    </row>
    <row r="2604" spans="4:4">
      <c r="D2604" s="27"/>
    </row>
    <row r="2605" spans="4:4">
      <c r="D2605" s="27"/>
    </row>
    <row r="2606" spans="4:4">
      <c r="D2606" s="27"/>
    </row>
    <row r="2607" spans="4:4">
      <c r="D2607" s="27"/>
    </row>
    <row r="2608" spans="4:4">
      <c r="D2608" s="27"/>
    </row>
    <row r="2609" spans="4:4">
      <c r="D2609" s="27"/>
    </row>
    <row r="2610" spans="4:4">
      <c r="D2610" s="27"/>
    </row>
    <row r="2611" spans="4:4">
      <c r="D2611" s="27"/>
    </row>
    <row r="2612" spans="4:4">
      <c r="D2612" s="27"/>
    </row>
    <row r="2613" spans="4:4">
      <c r="D2613" s="27"/>
    </row>
    <row r="2614" spans="4:4">
      <c r="D2614" s="27"/>
    </row>
    <row r="2615" spans="4:4">
      <c r="D2615" s="27"/>
    </row>
    <row r="2616" spans="4:4">
      <c r="D2616" s="27"/>
    </row>
    <row r="2617" spans="4:4">
      <c r="D2617" s="27"/>
    </row>
    <row r="2618" spans="4:4">
      <c r="D2618" s="27"/>
    </row>
    <row r="2619" spans="4:4">
      <c r="D2619" s="27"/>
    </row>
    <row r="2620" spans="4:4">
      <c r="D2620" s="27"/>
    </row>
    <row r="2621" spans="4:4">
      <c r="D2621" s="27"/>
    </row>
    <row r="2622" spans="4:4">
      <c r="D2622" s="27"/>
    </row>
    <row r="2623" spans="4:4">
      <c r="D2623" s="27"/>
    </row>
    <row r="2624" spans="4:4">
      <c r="D2624" s="27"/>
    </row>
    <row r="2625" spans="4:4">
      <c r="D2625" s="27"/>
    </row>
    <row r="2626" spans="4:4">
      <c r="D2626" s="27"/>
    </row>
    <row r="2627" spans="4:4">
      <c r="D2627" s="27"/>
    </row>
    <row r="2628" spans="4:4">
      <c r="D2628" s="27"/>
    </row>
    <row r="2629" spans="4:4">
      <c r="D2629" s="27"/>
    </row>
    <row r="2630" spans="4:4">
      <c r="D2630" s="27"/>
    </row>
    <row r="2631" spans="4:4">
      <c r="D2631" s="27"/>
    </row>
    <row r="2632" spans="4:4">
      <c r="D2632" s="27"/>
    </row>
    <row r="2633" spans="4:4">
      <c r="D2633" s="27"/>
    </row>
    <row r="2634" spans="4:4">
      <c r="D2634" s="27"/>
    </row>
    <row r="2635" spans="4:4">
      <c r="D2635" s="27"/>
    </row>
    <row r="2636" spans="4:4">
      <c r="D2636" s="27"/>
    </row>
    <row r="2637" spans="4:4">
      <c r="D2637" s="27"/>
    </row>
    <row r="2638" spans="4:4">
      <c r="D2638" s="27"/>
    </row>
    <row r="2639" spans="4:4">
      <c r="D2639" s="27"/>
    </row>
    <row r="2640" spans="4:4">
      <c r="D2640" s="27"/>
    </row>
    <row r="2641" spans="4:4">
      <c r="D2641" s="27"/>
    </row>
    <row r="2642" spans="4:4">
      <c r="D2642" s="27"/>
    </row>
    <row r="2643" spans="4:4">
      <c r="D2643" s="27"/>
    </row>
    <row r="2644" spans="4:4">
      <c r="D2644" s="27"/>
    </row>
    <row r="2645" spans="4:4">
      <c r="D2645" s="27"/>
    </row>
    <row r="2646" spans="4:4">
      <c r="D2646" s="27"/>
    </row>
    <row r="2647" spans="4:4">
      <c r="D2647" s="27"/>
    </row>
    <row r="2648" spans="4:4">
      <c r="D2648" s="27"/>
    </row>
    <row r="2649" spans="4:4">
      <c r="D2649" s="27"/>
    </row>
    <row r="2650" spans="4:4">
      <c r="D2650" s="27"/>
    </row>
    <row r="2651" spans="4:4">
      <c r="D2651" s="27"/>
    </row>
    <row r="2652" spans="4:4">
      <c r="D2652" s="27"/>
    </row>
    <row r="2653" spans="4:4">
      <c r="D2653" s="27"/>
    </row>
    <row r="2654" spans="4:4">
      <c r="D2654" s="27"/>
    </row>
    <row r="2655" spans="4:4">
      <c r="D2655" s="27"/>
    </row>
    <row r="2656" spans="4:4">
      <c r="D2656" s="27"/>
    </row>
    <row r="2657" spans="4:4">
      <c r="D2657" s="27"/>
    </row>
    <row r="2658" spans="4:4">
      <c r="D2658" s="27"/>
    </row>
    <row r="2659" spans="4:4">
      <c r="D2659" s="27"/>
    </row>
    <row r="2660" spans="4:4">
      <c r="D2660" s="27"/>
    </row>
    <row r="2661" spans="4:4">
      <c r="D2661" s="27"/>
    </row>
    <row r="2662" spans="4:4">
      <c r="D2662" s="27"/>
    </row>
    <row r="2663" spans="4:4">
      <c r="D2663" s="27"/>
    </row>
    <row r="2664" spans="4:4">
      <c r="D2664" s="27"/>
    </row>
    <row r="2665" spans="4:4">
      <c r="D2665" s="27"/>
    </row>
    <row r="2666" spans="4:4">
      <c r="D2666" s="27"/>
    </row>
    <row r="2667" spans="4:4">
      <c r="D2667" s="27"/>
    </row>
    <row r="2668" spans="4:4">
      <c r="D2668" s="27"/>
    </row>
    <row r="2669" spans="4:4">
      <c r="D2669" s="27"/>
    </row>
    <row r="2670" spans="4:4">
      <c r="D2670" s="27"/>
    </row>
    <row r="2671" spans="4:4">
      <c r="D2671" s="27"/>
    </row>
    <row r="2672" spans="4:4">
      <c r="D2672" s="27"/>
    </row>
    <row r="2673" spans="4:4">
      <c r="D2673" s="27"/>
    </row>
    <row r="2674" spans="4:4">
      <c r="D2674" s="27"/>
    </row>
    <row r="2675" spans="4:4">
      <c r="D2675" s="27"/>
    </row>
    <row r="2676" spans="4:4">
      <c r="D2676" s="27"/>
    </row>
    <row r="2677" spans="4:4">
      <c r="D2677" s="27"/>
    </row>
    <row r="2678" spans="4:4">
      <c r="D2678" s="27"/>
    </row>
    <row r="2679" spans="4:4">
      <c r="D2679" s="27"/>
    </row>
    <row r="2680" spans="4:4">
      <c r="D2680" s="27"/>
    </row>
    <row r="2681" spans="4:4">
      <c r="D2681" s="27"/>
    </row>
    <row r="2682" spans="4:4">
      <c r="D2682" s="27"/>
    </row>
    <row r="2683" spans="4:4">
      <c r="D2683" s="27"/>
    </row>
    <row r="2684" spans="4:4">
      <c r="D2684" s="27"/>
    </row>
    <row r="2685" spans="4:4">
      <c r="D2685" s="27"/>
    </row>
    <row r="2686" spans="4:4">
      <c r="D2686" s="27"/>
    </row>
    <row r="2687" spans="4:4">
      <c r="D2687" s="27"/>
    </row>
    <row r="2688" spans="4:4">
      <c r="D2688" s="27"/>
    </row>
    <row r="2689" spans="4:4">
      <c r="D2689" s="27"/>
    </row>
    <row r="2690" spans="4:4">
      <c r="D2690" s="27"/>
    </row>
    <row r="2691" spans="4:4">
      <c r="D2691" s="27"/>
    </row>
    <row r="2692" spans="4:4">
      <c r="D2692" s="27"/>
    </row>
    <row r="2693" spans="4:4">
      <c r="D2693" s="27"/>
    </row>
    <row r="2694" spans="4:4">
      <c r="D2694" s="27"/>
    </row>
    <row r="2695" spans="4:4">
      <c r="D2695" s="27"/>
    </row>
    <row r="2696" spans="4:4">
      <c r="D2696" s="27"/>
    </row>
    <row r="2697" spans="4:4">
      <c r="D2697" s="27"/>
    </row>
    <row r="2698" spans="4:4">
      <c r="D2698" s="27"/>
    </row>
    <row r="2699" spans="4:4">
      <c r="D2699" s="27"/>
    </row>
    <row r="2700" spans="4:4">
      <c r="D2700" s="27"/>
    </row>
    <row r="2701" spans="4:4">
      <c r="D2701" s="27"/>
    </row>
    <row r="2702" spans="4:4">
      <c r="D2702" s="27"/>
    </row>
    <row r="2703" spans="4:4">
      <c r="D2703" s="27"/>
    </row>
    <row r="2704" spans="4:4">
      <c r="D2704" s="27"/>
    </row>
    <row r="2705" spans="4:4">
      <c r="D2705" s="27"/>
    </row>
    <row r="2706" spans="4:4">
      <c r="D2706" s="27"/>
    </row>
    <row r="2707" spans="4:4">
      <c r="D2707" s="27"/>
    </row>
    <row r="2708" spans="4:4">
      <c r="D2708" s="27"/>
    </row>
    <row r="2709" spans="4:4">
      <c r="D2709" s="27"/>
    </row>
    <row r="2710" spans="4:4">
      <c r="D2710" s="27"/>
    </row>
    <row r="2711" spans="4:4">
      <c r="D2711" s="27"/>
    </row>
    <row r="2712" spans="4:4">
      <c r="D2712" s="27"/>
    </row>
    <row r="2713" spans="4:4">
      <c r="D2713" s="27"/>
    </row>
    <row r="2714" spans="4:4">
      <c r="D2714" s="27"/>
    </row>
    <row r="2715" spans="4:4">
      <c r="D2715" s="27"/>
    </row>
    <row r="2716" spans="4:4">
      <c r="D2716" s="27"/>
    </row>
    <row r="2717" spans="4:4">
      <c r="D2717" s="27"/>
    </row>
    <row r="2718" spans="4:4">
      <c r="D2718" s="27"/>
    </row>
    <row r="2719" spans="4:4">
      <c r="D2719" s="27"/>
    </row>
    <row r="2720" spans="4:4">
      <c r="D2720" s="27"/>
    </row>
    <row r="2721" spans="4:4">
      <c r="D2721" s="27"/>
    </row>
    <row r="2722" spans="4:4">
      <c r="D2722" s="27"/>
    </row>
    <row r="2723" spans="4:4">
      <c r="D2723" s="27"/>
    </row>
    <row r="2724" spans="4:4">
      <c r="D2724" s="27"/>
    </row>
    <row r="2725" spans="4:4">
      <c r="D2725" s="27"/>
    </row>
    <row r="2726" spans="4:4">
      <c r="D2726" s="27"/>
    </row>
    <row r="2727" spans="4:4">
      <c r="D2727" s="27"/>
    </row>
    <row r="2728" spans="4:4">
      <c r="D2728" s="27"/>
    </row>
    <row r="2729" spans="4:4">
      <c r="D2729" s="27"/>
    </row>
    <row r="2730" spans="4:4">
      <c r="D2730" s="27"/>
    </row>
    <row r="2731" spans="4:4">
      <c r="D2731" s="27"/>
    </row>
    <row r="2732" spans="4:4">
      <c r="D2732" s="27"/>
    </row>
    <row r="2733" spans="4:4">
      <c r="D2733" s="27"/>
    </row>
    <row r="2734" spans="4:4">
      <c r="D2734" s="27"/>
    </row>
    <row r="2735" spans="4:4">
      <c r="D2735" s="27"/>
    </row>
    <row r="2736" spans="4:4">
      <c r="D2736" s="27"/>
    </row>
    <row r="2737" spans="4:4">
      <c r="D2737" s="27"/>
    </row>
    <row r="2738" spans="4:4">
      <c r="D2738" s="27"/>
    </row>
    <row r="2739" spans="4:4">
      <c r="D2739" s="27"/>
    </row>
    <row r="2740" spans="4:4">
      <c r="D2740" s="27"/>
    </row>
    <row r="2741" spans="4:4">
      <c r="D2741" s="27"/>
    </row>
    <row r="2742" spans="4:4">
      <c r="D2742" s="27"/>
    </row>
    <row r="2743" spans="4:4">
      <c r="D2743" s="27"/>
    </row>
    <row r="2744" spans="4:4">
      <c r="D2744" s="27"/>
    </row>
    <row r="2745" spans="4:4">
      <c r="D2745" s="27"/>
    </row>
    <row r="2746" spans="4:4">
      <c r="D2746" s="27"/>
    </row>
    <row r="2747" spans="4:4">
      <c r="D2747" s="27"/>
    </row>
    <row r="2748" spans="4:4">
      <c r="D2748" s="27"/>
    </row>
    <row r="2749" spans="4:4">
      <c r="D2749" s="27"/>
    </row>
    <row r="2750" spans="4:4">
      <c r="D2750" s="27"/>
    </row>
    <row r="2751" spans="4:4">
      <c r="D2751" s="27"/>
    </row>
    <row r="2752" spans="4:4">
      <c r="D2752" s="27"/>
    </row>
    <row r="2753" spans="4:4">
      <c r="D2753" s="27"/>
    </row>
    <row r="2754" spans="4:4">
      <c r="D2754" s="27"/>
    </row>
    <row r="2755" spans="4:4">
      <c r="D2755" s="27"/>
    </row>
    <row r="2756" spans="4:4">
      <c r="D2756" s="27"/>
    </row>
    <row r="2757" spans="4:4">
      <c r="D2757" s="27"/>
    </row>
    <row r="2758" spans="4:4">
      <c r="D2758" s="27"/>
    </row>
    <row r="2759" spans="4:4">
      <c r="D2759" s="27"/>
    </row>
    <row r="2760" spans="4:4">
      <c r="D2760" s="27"/>
    </row>
    <row r="2761" spans="4:4">
      <c r="D2761" s="27"/>
    </row>
    <row r="2762" spans="4:4">
      <c r="D2762" s="27"/>
    </row>
    <row r="2763" spans="4:4">
      <c r="D2763" s="27"/>
    </row>
    <row r="2764" spans="4:4">
      <c r="D2764" s="27"/>
    </row>
    <row r="2765" spans="4:4">
      <c r="D2765" s="27"/>
    </row>
    <row r="2766" spans="4:4">
      <c r="D2766" s="27"/>
    </row>
    <row r="2767" spans="4:4">
      <c r="D2767" s="27"/>
    </row>
    <row r="2768" spans="4:4">
      <c r="D2768" s="27"/>
    </row>
    <row r="2769" spans="4:4">
      <c r="D2769" s="27"/>
    </row>
    <row r="2770" spans="4:4">
      <c r="D2770" s="27"/>
    </row>
    <row r="2771" spans="4:4">
      <c r="D2771" s="27"/>
    </row>
    <row r="2772" spans="4:4">
      <c r="D2772" s="27"/>
    </row>
    <row r="2773" spans="4:4">
      <c r="D2773" s="27"/>
    </row>
    <row r="2774" spans="4:4">
      <c r="D2774" s="27"/>
    </row>
    <row r="2775" spans="4:4">
      <c r="D2775" s="27"/>
    </row>
    <row r="2776" spans="4:4">
      <c r="D2776" s="27"/>
    </row>
    <row r="2777" spans="4:4">
      <c r="D2777" s="27"/>
    </row>
    <row r="2778" spans="4:4">
      <c r="D2778" s="27"/>
    </row>
    <row r="2779" spans="4:4">
      <c r="D2779" s="27"/>
    </row>
    <row r="2780" spans="4:4">
      <c r="D2780" s="27"/>
    </row>
    <row r="2781" spans="4:4">
      <c r="D2781" s="27"/>
    </row>
    <row r="2782" spans="4:4">
      <c r="D2782" s="27"/>
    </row>
    <row r="2783" spans="4:4">
      <c r="D2783" s="27"/>
    </row>
    <row r="2784" spans="4:4">
      <c r="D2784" s="27"/>
    </row>
    <row r="2785" spans="4:4">
      <c r="D2785" s="27"/>
    </row>
    <row r="2786" spans="4:4">
      <c r="D2786" s="27"/>
    </row>
    <row r="2787" spans="4:4">
      <c r="D2787" s="27"/>
    </row>
    <row r="2788" spans="4:4">
      <c r="D2788" s="27"/>
    </row>
    <row r="2789" spans="4:4">
      <c r="D2789" s="27"/>
    </row>
    <row r="2790" spans="4:4">
      <c r="D2790" s="27"/>
    </row>
    <row r="2791" spans="4:4">
      <c r="D2791" s="27"/>
    </row>
    <row r="2792" spans="4:4">
      <c r="D2792" s="27"/>
    </row>
    <row r="2793" spans="4:4">
      <c r="D2793" s="27"/>
    </row>
    <row r="2794" spans="4:4">
      <c r="D2794" s="27"/>
    </row>
    <row r="2795" spans="4:4">
      <c r="D2795" s="27"/>
    </row>
    <row r="2796" spans="4:4">
      <c r="D2796" s="27"/>
    </row>
    <row r="2797" spans="4:4">
      <c r="D2797" s="27"/>
    </row>
    <row r="2798" spans="4:4">
      <c r="D2798" s="27"/>
    </row>
    <row r="2799" spans="4:4">
      <c r="D2799" s="27"/>
    </row>
    <row r="2800" spans="4:4">
      <c r="D2800" s="27"/>
    </row>
    <row r="2801" spans="4:4">
      <c r="D2801" s="27"/>
    </row>
    <row r="2802" spans="4:4">
      <c r="D2802" s="27"/>
    </row>
    <row r="2803" spans="4:4">
      <c r="D2803" s="27"/>
    </row>
    <row r="2804" spans="4:4">
      <c r="D2804" s="27"/>
    </row>
    <row r="2805" spans="4:4">
      <c r="D2805" s="27"/>
    </row>
    <row r="2806" spans="4:4">
      <c r="D2806" s="27"/>
    </row>
    <row r="2807" spans="4:4">
      <c r="D2807" s="27"/>
    </row>
    <row r="2808" spans="4:4">
      <c r="D2808" s="27"/>
    </row>
    <row r="2809" spans="4:4">
      <c r="D2809" s="27"/>
    </row>
    <row r="2810" spans="4:4">
      <c r="D2810" s="27"/>
    </row>
    <row r="2811" spans="4:4">
      <c r="D2811" s="27"/>
    </row>
    <row r="2812" spans="4:4">
      <c r="D2812" s="27"/>
    </row>
    <row r="2813" spans="4:4">
      <c r="D2813" s="27"/>
    </row>
    <row r="2814" spans="4:4">
      <c r="D2814" s="27"/>
    </row>
    <row r="2815" spans="4:4">
      <c r="D2815" s="27"/>
    </row>
    <row r="2816" spans="4:4">
      <c r="D2816" s="27"/>
    </row>
    <row r="2817" spans="4:4">
      <c r="D2817" s="27"/>
    </row>
    <row r="2818" spans="4:4">
      <c r="D2818" s="27"/>
    </row>
    <row r="2819" spans="4:4">
      <c r="D2819" s="27"/>
    </row>
    <row r="2820" spans="4:4">
      <c r="D2820" s="27"/>
    </row>
    <row r="2821" spans="4:4">
      <c r="D2821" s="27"/>
    </row>
    <row r="2822" spans="4:4">
      <c r="D2822" s="27"/>
    </row>
    <row r="2823" spans="4:4">
      <c r="D2823" s="27"/>
    </row>
    <row r="2824" spans="4:4">
      <c r="D2824" s="27"/>
    </row>
    <row r="2825" spans="4:4">
      <c r="D2825" s="27"/>
    </row>
    <row r="2826" spans="4:4">
      <c r="D2826" s="27"/>
    </row>
    <row r="2827" spans="4:4">
      <c r="D2827" s="27"/>
    </row>
    <row r="2828" spans="4:4">
      <c r="D2828" s="27"/>
    </row>
    <row r="2829" spans="4:4">
      <c r="D2829" s="27"/>
    </row>
    <row r="2830" spans="4:4">
      <c r="D2830" s="27"/>
    </row>
    <row r="2831" spans="4:4">
      <c r="D2831" s="27"/>
    </row>
    <row r="2832" spans="4:4">
      <c r="D2832" s="27"/>
    </row>
    <row r="2833" spans="4:4">
      <c r="D2833" s="27"/>
    </row>
    <row r="2834" spans="4:4">
      <c r="D2834" s="27"/>
    </row>
    <row r="2835" spans="4:4">
      <c r="D2835" s="27"/>
    </row>
    <row r="2836" spans="4:4">
      <c r="D2836" s="27"/>
    </row>
    <row r="2837" spans="4:4">
      <c r="D2837" s="27"/>
    </row>
    <row r="2838" spans="4:4">
      <c r="D2838" s="27"/>
    </row>
    <row r="2839" spans="4:4">
      <c r="D2839" s="27"/>
    </row>
    <row r="2840" spans="4:4">
      <c r="D2840" s="27"/>
    </row>
    <row r="2841" spans="4:4">
      <c r="D2841" s="27"/>
    </row>
    <row r="2842" spans="4:4">
      <c r="D2842" s="27"/>
    </row>
    <row r="2843" spans="4:4">
      <c r="D2843" s="27"/>
    </row>
    <row r="2844" spans="4:4">
      <c r="D2844" s="27"/>
    </row>
    <row r="2845" spans="4:4">
      <c r="D2845" s="27"/>
    </row>
    <row r="2846" spans="4:4">
      <c r="D2846" s="27"/>
    </row>
    <row r="2847" spans="4:4">
      <c r="D2847" s="27"/>
    </row>
    <row r="2848" spans="4:4">
      <c r="D2848" s="27"/>
    </row>
    <row r="2849" spans="4:4">
      <c r="D2849" s="27"/>
    </row>
    <row r="2850" spans="4:4">
      <c r="D2850" s="27"/>
    </row>
    <row r="2851" spans="4:4">
      <c r="D2851" s="27"/>
    </row>
    <row r="2852" spans="4:4">
      <c r="D2852" s="27"/>
    </row>
    <row r="2853" spans="4:4">
      <c r="D2853" s="27"/>
    </row>
    <row r="2854" spans="4:4">
      <c r="D2854" s="27"/>
    </row>
    <row r="2855" spans="4:4">
      <c r="D2855" s="27"/>
    </row>
    <row r="2856" spans="4:4">
      <c r="D2856" s="27"/>
    </row>
    <row r="2857" spans="4:4">
      <c r="D2857" s="27"/>
    </row>
    <row r="2858" spans="4:4">
      <c r="D2858" s="27"/>
    </row>
    <row r="2859" spans="4:4">
      <c r="D2859" s="27"/>
    </row>
    <row r="2860" spans="4:4">
      <c r="D2860" s="27"/>
    </row>
    <row r="2861" spans="4:4">
      <c r="D2861" s="27"/>
    </row>
    <row r="2862" spans="4:4">
      <c r="D2862" s="27"/>
    </row>
    <row r="2863" spans="4:4">
      <c r="D2863" s="27"/>
    </row>
    <row r="2864" spans="4:4">
      <c r="D2864" s="27"/>
    </row>
    <row r="2865" spans="4:4">
      <c r="D2865" s="27"/>
    </row>
    <row r="2866" spans="4:4">
      <c r="D2866" s="27"/>
    </row>
    <row r="2867" spans="4:4">
      <c r="D2867" s="27"/>
    </row>
    <row r="2868" spans="4:4">
      <c r="D2868" s="27"/>
    </row>
    <row r="2869" spans="4:4">
      <c r="D2869" s="27"/>
    </row>
    <row r="2870" spans="4:4">
      <c r="D2870" s="27"/>
    </row>
    <row r="2871" spans="4:4">
      <c r="D2871" s="27"/>
    </row>
    <row r="2872" spans="4:4">
      <c r="D2872" s="27"/>
    </row>
    <row r="2873" spans="4:4">
      <c r="D2873" s="27"/>
    </row>
    <row r="2874" spans="4:4">
      <c r="D2874" s="27"/>
    </row>
    <row r="2875" spans="4:4">
      <c r="D2875" s="27"/>
    </row>
    <row r="2876" spans="4:4">
      <c r="D2876" s="27"/>
    </row>
    <row r="2877" spans="4:4">
      <c r="D2877" s="27"/>
    </row>
    <row r="2878" spans="4:4">
      <c r="D2878" s="27"/>
    </row>
    <row r="2879" spans="4:4">
      <c r="D2879" s="27"/>
    </row>
    <row r="2880" spans="4:4">
      <c r="D2880" s="27"/>
    </row>
    <row r="2881" spans="4:4">
      <c r="D2881" s="27"/>
    </row>
    <row r="2882" spans="4:4">
      <c r="D2882" s="27"/>
    </row>
    <row r="2883" spans="4:4">
      <c r="D2883" s="27"/>
    </row>
    <row r="2884" spans="4:4">
      <c r="D2884" s="27"/>
    </row>
    <row r="2885" spans="4:4">
      <c r="D2885" s="27"/>
    </row>
    <row r="2886" spans="4:4">
      <c r="D2886" s="27"/>
    </row>
    <row r="2887" spans="4:4">
      <c r="D2887" s="27"/>
    </row>
    <row r="2888" spans="4:4">
      <c r="D2888" s="27"/>
    </row>
    <row r="2889" spans="4:4">
      <c r="D2889" s="27"/>
    </row>
    <row r="2890" spans="4:4">
      <c r="D2890" s="27"/>
    </row>
    <row r="2891" spans="4:4">
      <c r="D2891" s="27"/>
    </row>
    <row r="2892" spans="4:4">
      <c r="D2892" s="27"/>
    </row>
    <row r="2893" spans="4:4">
      <c r="D2893" s="27"/>
    </row>
    <row r="2894" spans="4:4">
      <c r="D2894" s="27"/>
    </row>
    <row r="2895" spans="4:4">
      <c r="D2895" s="27"/>
    </row>
    <row r="2896" spans="4:4">
      <c r="D2896" s="27"/>
    </row>
    <row r="2897" spans="4:4">
      <c r="D2897" s="27"/>
    </row>
    <row r="2898" spans="4:4">
      <c r="D2898" s="27"/>
    </row>
    <row r="2899" spans="4:4">
      <c r="D2899" s="27"/>
    </row>
    <row r="2900" spans="4:4">
      <c r="D2900" s="27"/>
    </row>
    <row r="2901" spans="4:4">
      <c r="D2901" s="27"/>
    </row>
    <row r="2902" spans="4:4">
      <c r="D2902" s="27"/>
    </row>
    <row r="2903" spans="4:4">
      <c r="D2903" s="27"/>
    </row>
    <row r="2904" spans="4:4">
      <c r="D2904" s="27"/>
    </row>
    <row r="2905" spans="4:4">
      <c r="D2905" s="27"/>
    </row>
    <row r="2906" spans="4:4">
      <c r="D2906" s="27"/>
    </row>
    <row r="2907" spans="4:4">
      <c r="D2907" s="27"/>
    </row>
    <row r="2908" spans="4:4">
      <c r="D2908" s="27"/>
    </row>
    <row r="2909" spans="4:4">
      <c r="D2909" s="27"/>
    </row>
    <row r="2910" spans="4:4">
      <c r="D2910" s="27"/>
    </row>
    <row r="2911" spans="4:4">
      <c r="D2911" s="27"/>
    </row>
    <row r="2912" spans="4:4">
      <c r="D2912" s="27"/>
    </row>
    <row r="2913" spans="4:4">
      <c r="D2913" s="27"/>
    </row>
    <row r="2914" spans="4:4">
      <c r="D2914" s="27"/>
    </row>
    <row r="2915" spans="4:4">
      <c r="D2915" s="27"/>
    </row>
    <row r="2916" spans="4:4">
      <c r="D2916" s="27"/>
    </row>
    <row r="2917" spans="4:4">
      <c r="D2917" s="27"/>
    </row>
    <row r="2918" spans="4:4">
      <c r="D2918" s="27"/>
    </row>
    <row r="2919" spans="4:4">
      <c r="D2919" s="27"/>
    </row>
    <row r="2920" spans="4:4">
      <c r="D2920" s="27"/>
    </row>
    <row r="2921" spans="4:4">
      <c r="D2921" s="27"/>
    </row>
    <row r="2922" spans="4:4">
      <c r="D2922" s="27"/>
    </row>
    <row r="2923" spans="4:4">
      <c r="D2923" s="27"/>
    </row>
    <row r="2924" spans="4:4">
      <c r="D2924" s="27"/>
    </row>
    <row r="2925" spans="4:4">
      <c r="D2925" s="27"/>
    </row>
    <row r="2926" spans="4:4">
      <c r="D2926" s="27"/>
    </row>
    <row r="2927" spans="4:4">
      <c r="D2927" s="27"/>
    </row>
    <row r="2928" spans="4:4">
      <c r="D2928" s="27"/>
    </row>
    <row r="2929" spans="4:4">
      <c r="D2929" s="27"/>
    </row>
    <row r="2930" spans="4:4">
      <c r="D2930" s="27"/>
    </row>
    <row r="2931" spans="4:4">
      <c r="D2931" s="27"/>
    </row>
    <row r="2932" spans="4:4">
      <c r="D2932" s="27"/>
    </row>
    <row r="2933" spans="4:4">
      <c r="D2933" s="27"/>
    </row>
    <row r="2934" spans="4:4">
      <c r="D2934" s="27"/>
    </row>
    <row r="2935" spans="4:4">
      <c r="D2935" s="27"/>
    </row>
    <row r="2936" spans="4:4">
      <c r="D2936" s="27"/>
    </row>
    <row r="2937" spans="4:4">
      <c r="D2937" s="27"/>
    </row>
    <row r="2938" spans="4:4">
      <c r="D2938" s="27"/>
    </row>
    <row r="2939" spans="4:4">
      <c r="D2939" s="27"/>
    </row>
    <row r="2940" spans="4:4">
      <c r="D2940" s="27"/>
    </row>
    <row r="2941" spans="4:4">
      <c r="D2941" s="27"/>
    </row>
    <row r="2942" spans="4:4">
      <c r="D2942" s="27"/>
    </row>
    <row r="2943" spans="4:4">
      <c r="D2943" s="27"/>
    </row>
    <row r="2944" spans="4:4">
      <c r="D2944" s="27"/>
    </row>
    <row r="2945" spans="4:4">
      <c r="D2945" s="27"/>
    </row>
    <row r="2946" spans="4:4">
      <c r="D2946" s="27"/>
    </row>
    <row r="2947" spans="4:4">
      <c r="D2947" s="27"/>
    </row>
    <row r="2948" spans="4:4">
      <c r="D2948" s="27"/>
    </row>
    <row r="2949" spans="4:4">
      <c r="D2949" s="27"/>
    </row>
    <row r="2950" spans="4:4">
      <c r="D2950" s="27"/>
    </row>
    <row r="2951" spans="4:4">
      <c r="D2951" s="27"/>
    </row>
    <row r="2952" spans="4:4">
      <c r="D2952" s="27"/>
    </row>
    <row r="2953" spans="4:4">
      <c r="D2953" s="27"/>
    </row>
    <row r="2954" spans="4:4">
      <c r="D2954" s="27"/>
    </row>
    <row r="2955" spans="4:4">
      <c r="D2955" s="27"/>
    </row>
    <row r="2956" spans="4:4">
      <c r="D2956" s="27"/>
    </row>
    <row r="2957" spans="4:4">
      <c r="D2957" s="27"/>
    </row>
    <row r="2958" spans="4:4">
      <c r="D2958" s="27"/>
    </row>
    <row r="2959" spans="4:4">
      <c r="D2959" s="27"/>
    </row>
    <row r="2960" spans="4:4">
      <c r="D2960" s="27"/>
    </row>
    <row r="2961" spans="4:4">
      <c r="D2961" s="27"/>
    </row>
    <row r="2962" spans="4:4">
      <c r="D2962" s="27"/>
    </row>
    <row r="2963" spans="4:4">
      <c r="D2963" s="27"/>
    </row>
    <row r="2964" spans="4:4">
      <c r="D2964" s="27"/>
    </row>
    <row r="2965" spans="4:4">
      <c r="D2965" s="27"/>
    </row>
    <row r="2966" spans="4:4">
      <c r="D2966" s="27"/>
    </row>
    <row r="2967" spans="4:4">
      <c r="D2967" s="27"/>
    </row>
    <row r="2968" spans="4:4">
      <c r="D2968" s="27"/>
    </row>
    <row r="2969" spans="4:4">
      <c r="D2969" s="27"/>
    </row>
    <row r="2970" spans="4:4">
      <c r="D2970" s="27"/>
    </row>
    <row r="2971" spans="4:4">
      <c r="D2971" s="27"/>
    </row>
    <row r="2972" spans="4:4">
      <c r="D2972" s="27"/>
    </row>
    <row r="2973" spans="4:4">
      <c r="D2973" s="27"/>
    </row>
    <row r="2974" spans="4:4">
      <c r="D2974" s="27"/>
    </row>
    <row r="2975" spans="4:4">
      <c r="D2975" s="27"/>
    </row>
    <row r="2976" spans="4:4">
      <c r="D2976" s="27"/>
    </row>
    <row r="2977" spans="4:4">
      <c r="D2977" s="27"/>
    </row>
    <row r="2978" spans="4:4">
      <c r="D2978" s="27"/>
    </row>
    <row r="2979" spans="4:4">
      <c r="D2979" s="27"/>
    </row>
    <row r="2980" spans="4:4">
      <c r="D2980" s="27"/>
    </row>
    <row r="2981" spans="4:4">
      <c r="D2981" s="27"/>
    </row>
    <row r="2982" spans="4:4">
      <c r="D2982" s="27"/>
    </row>
    <row r="2983" spans="4:4">
      <c r="D2983" s="27"/>
    </row>
    <row r="2984" spans="4:4">
      <c r="D2984" s="27"/>
    </row>
    <row r="2985" spans="4:4">
      <c r="D2985" s="27"/>
    </row>
    <row r="2986" spans="4:4">
      <c r="D2986" s="27"/>
    </row>
    <row r="2987" spans="4:4">
      <c r="D2987" s="27"/>
    </row>
    <row r="2988" spans="4:4">
      <c r="D2988" s="27"/>
    </row>
    <row r="2989" spans="4:4">
      <c r="D2989" s="27"/>
    </row>
    <row r="2990" spans="4:4">
      <c r="D2990" s="27"/>
    </row>
    <row r="2991" spans="4:4">
      <c r="D2991" s="27"/>
    </row>
    <row r="2992" spans="4:4">
      <c r="D2992" s="27"/>
    </row>
    <row r="2993" spans="4:4">
      <c r="D2993" s="27"/>
    </row>
    <row r="2994" spans="4:4">
      <c r="D2994" s="27"/>
    </row>
    <row r="2995" spans="4:4">
      <c r="D2995" s="27"/>
    </row>
    <row r="2996" spans="4:4">
      <c r="D2996" s="27"/>
    </row>
    <row r="2997" spans="4:4">
      <c r="D2997" s="27"/>
    </row>
    <row r="2998" spans="4:4">
      <c r="D2998" s="27"/>
    </row>
    <row r="2999" spans="4:4">
      <c r="D2999" s="27"/>
    </row>
    <row r="3000" spans="4:4">
      <c r="D3000" s="27"/>
    </row>
    <row r="3001" spans="4:4">
      <c r="D3001" s="27"/>
    </row>
    <row r="3002" spans="4:4">
      <c r="D3002" s="27"/>
    </row>
    <row r="3003" spans="4:4">
      <c r="D3003" s="27"/>
    </row>
    <row r="3004" spans="4:4">
      <c r="D3004" s="27"/>
    </row>
    <row r="3005" spans="4:4">
      <c r="D3005" s="27"/>
    </row>
    <row r="3006" spans="4:4">
      <c r="D3006" s="27"/>
    </row>
    <row r="3007" spans="4:4">
      <c r="D3007" s="27"/>
    </row>
    <row r="3008" spans="4:4">
      <c r="D3008" s="27"/>
    </row>
    <row r="3009" spans="4:4">
      <c r="D3009" s="27"/>
    </row>
    <row r="3010" spans="4:4">
      <c r="D3010" s="27"/>
    </row>
    <row r="3011" spans="4:4">
      <c r="D3011" s="27"/>
    </row>
    <row r="3012" spans="4:4">
      <c r="D3012" s="27"/>
    </row>
    <row r="3013" spans="4:4">
      <c r="D3013" s="27"/>
    </row>
    <row r="3014" spans="4:4">
      <c r="D3014" s="27"/>
    </row>
    <row r="3015" spans="4:4">
      <c r="D3015" s="27"/>
    </row>
    <row r="3016" spans="4:4">
      <c r="D3016" s="27"/>
    </row>
    <row r="3017" spans="4:4">
      <c r="D3017" s="27"/>
    </row>
    <row r="3018" spans="4:4">
      <c r="D3018" s="27"/>
    </row>
    <row r="3019" spans="4:4">
      <c r="D3019" s="27"/>
    </row>
    <row r="3020" spans="4:4">
      <c r="D3020" s="27"/>
    </row>
    <row r="3021" spans="4:4">
      <c r="D3021" s="27"/>
    </row>
    <row r="3022" spans="4:4">
      <c r="D3022" s="27"/>
    </row>
    <row r="3023" spans="4:4">
      <c r="D3023" s="27"/>
    </row>
    <row r="3024" spans="4:4">
      <c r="D3024" s="27"/>
    </row>
    <row r="3025" spans="4:4">
      <c r="D3025" s="27"/>
    </row>
    <row r="3026" spans="4:4">
      <c r="D3026" s="27"/>
    </row>
    <row r="3027" spans="4:4">
      <c r="D3027" s="27"/>
    </row>
    <row r="3028" spans="4:4">
      <c r="D3028" s="27"/>
    </row>
    <row r="3029" spans="4:4">
      <c r="D3029" s="27"/>
    </row>
    <row r="3030" spans="4:4">
      <c r="D3030" s="27"/>
    </row>
    <row r="3031" spans="4:4">
      <c r="D3031" s="27"/>
    </row>
    <row r="3032" spans="4:4">
      <c r="D3032" s="27"/>
    </row>
    <row r="3033" spans="4:4">
      <c r="D3033" s="27"/>
    </row>
    <row r="3034" spans="4:4">
      <c r="D3034" s="27"/>
    </row>
    <row r="3035" spans="4:4">
      <c r="D3035" s="27"/>
    </row>
    <row r="3036" spans="4:4">
      <c r="D3036" s="27"/>
    </row>
    <row r="3037" spans="4:4">
      <c r="D3037" s="27"/>
    </row>
    <row r="3038" spans="4:4">
      <c r="D3038" s="27"/>
    </row>
    <row r="3039" spans="4:4">
      <c r="D3039" s="27"/>
    </row>
    <row r="3040" spans="4:4">
      <c r="D3040" s="27"/>
    </row>
    <row r="3041" spans="4:4">
      <c r="D3041" s="27"/>
    </row>
    <row r="3042" spans="4:4">
      <c r="D3042" s="27"/>
    </row>
    <row r="3043" spans="4:4">
      <c r="D3043" s="27"/>
    </row>
    <row r="3044" spans="4:4">
      <c r="D3044" s="27"/>
    </row>
    <row r="3045" spans="4:4">
      <c r="D3045" s="27"/>
    </row>
    <row r="3046" spans="4:4">
      <c r="D3046" s="27"/>
    </row>
    <row r="3047" spans="4:4">
      <c r="D3047" s="27"/>
    </row>
    <row r="3048" spans="4:4">
      <c r="D3048" s="27"/>
    </row>
    <row r="3049" spans="4:4">
      <c r="D3049" s="27"/>
    </row>
    <row r="3050" spans="4:4">
      <c r="D3050" s="27"/>
    </row>
    <row r="3051" spans="4:4">
      <c r="D3051" s="27"/>
    </row>
    <row r="3052" spans="4:4">
      <c r="D3052" s="27"/>
    </row>
    <row r="3053" spans="4:4">
      <c r="D3053" s="27"/>
    </row>
    <row r="3054" spans="4:4">
      <c r="D3054" s="27"/>
    </row>
    <row r="3055" spans="4:4">
      <c r="D3055" s="27"/>
    </row>
    <row r="3056" spans="4:4">
      <c r="D3056" s="27"/>
    </row>
    <row r="3057" spans="4:4">
      <c r="D3057" s="27"/>
    </row>
    <row r="3058" spans="4:4">
      <c r="D3058" s="27"/>
    </row>
    <row r="3059" spans="4:4">
      <c r="D3059" s="27"/>
    </row>
    <row r="3060" spans="4:4">
      <c r="D3060" s="27"/>
    </row>
    <row r="3061" spans="4:4">
      <c r="D3061" s="27"/>
    </row>
    <row r="3062" spans="4:4">
      <c r="D3062" s="27"/>
    </row>
    <row r="3063" spans="4:4">
      <c r="D3063" s="27"/>
    </row>
    <row r="3064" spans="4:4">
      <c r="D3064" s="27"/>
    </row>
    <row r="3065" spans="4:4">
      <c r="D3065" s="27"/>
    </row>
    <row r="3066" spans="4:4">
      <c r="D3066" s="27"/>
    </row>
    <row r="3067" spans="4:4">
      <c r="D3067" s="27"/>
    </row>
    <row r="3068" spans="4:4">
      <c r="D3068" s="27"/>
    </row>
    <row r="3069" spans="4:4">
      <c r="D3069" s="27"/>
    </row>
    <row r="3070" spans="4:4">
      <c r="D3070" s="27"/>
    </row>
    <row r="3071" spans="4:4">
      <c r="D3071" s="27"/>
    </row>
    <row r="3072" spans="4:4">
      <c r="D3072" s="27"/>
    </row>
    <row r="3073" spans="4:4">
      <c r="D3073" s="27"/>
    </row>
    <row r="3074" spans="4:4">
      <c r="D3074" s="27"/>
    </row>
    <row r="3075" spans="4:4">
      <c r="D3075" s="27"/>
    </row>
    <row r="3076" spans="4:4">
      <c r="D3076" s="27"/>
    </row>
    <row r="3077" spans="4:4">
      <c r="D3077" s="27"/>
    </row>
    <row r="3078" spans="4:4">
      <c r="D3078" s="27"/>
    </row>
    <row r="3079" spans="4:4">
      <c r="D3079" s="27"/>
    </row>
    <row r="3080" spans="4:4">
      <c r="D3080" s="27"/>
    </row>
    <row r="3081" spans="4:4">
      <c r="D3081" s="27"/>
    </row>
    <row r="3082" spans="4:4">
      <c r="D3082" s="27"/>
    </row>
    <row r="3083" spans="4:4">
      <c r="D3083" s="27"/>
    </row>
    <row r="3084" spans="4:4">
      <c r="D3084" s="27"/>
    </row>
    <row r="3085" spans="4:4">
      <c r="D3085" s="27"/>
    </row>
    <row r="3086" spans="4:4">
      <c r="D3086" s="27"/>
    </row>
    <row r="3087" spans="4:4">
      <c r="D3087" s="27"/>
    </row>
    <row r="3088" spans="4:4">
      <c r="D3088" s="27"/>
    </row>
    <row r="3089" spans="4:4">
      <c r="D3089" s="27"/>
    </row>
    <row r="3090" spans="4:4">
      <c r="D3090" s="27"/>
    </row>
    <row r="3091" spans="4:4">
      <c r="D3091" s="27"/>
    </row>
    <row r="3092" spans="4:4">
      <c r="D3092" s="27"/>
    </row>
    <row r="3093" spans="4:4">
      <c r="D3093" s="27"/>
    </row>
    <row r="3094" spans="4:4">
      <c r="D3094" s="27"/>
    </row>
    <row r="3095" spans="4:4">
      <c r="D3095" s="27"/>
    </row>
    <row r="3096" spans="4:4">
      <c r="D3096" s="27"/>
    </row>
    <row r="3097" spans="4:4">
      <c r="D3097" s="27"/>
    </row>
    <row r="3098" spans="4:4">
      <c r="D3098" s="27"/>
    </row>
    <row r="3099" spans="4:4">
      <c r="D3099" s="27"/>
    </row>
    <row r="3100" spans="4:4">
      <c r="D3100" s="27"/>
    </row>
    <row r="3101" spans="4:4">
      <c r="D3101" s="27"/>
    </row>
    <row r="3102" spans="4:4">
      <c r="D3102" s="27"/>
    </row>
    <row r="3103" spans="4:4">
      <c r="D3103" s="27"/>
    </row>
    <row r="3104" spans="4:4">
      <c r="D3104" s="27"/>
    </row>
    <row r="3105" spans="4:4">
      <c r="D3105" s="27"/>
    </row>
    <row r="3106" spans="4:4">
      <c r="D3106" s="27"/>
    </row>
    <row r="3107" spans="4:4">
      <c r="D3107" s="27"/>
    </row>
    <row r="3108" spans="4:4">
      <c r="D3108" s="27"/>
    </row>
    <row r="3109" spans="4:4">
      <c r="D3109" s="27"/>
    </row>
    <row r="3110" spans="4:4">
      <c r="D3110" s="27"/>
    </row>
    <row r="3111" spans="4:4">
      <c r="D3111" s="27"/>
    </row>
    <row r="3112" spans="4:4">
      <c r="D3112" s="27"/>
    </row>
    <row r="3113" spans="4:4">
      <c r="D3113" s="27"/>
    </row>
    <row r="3114" spans="4:4">
      <c r="D3114" s="27"/>
    </row>
    <row r="3115" spans="4:4">
      <c r="D3115" s="27"/>
    </row>
    <row r="3116" spans="4:4">
      <c r="D3116" s="27"/>
    </row>
    <row r="3117" spans="4:4">
      <c r="D3117" s="27"/>
    </row>
    <row r="3118" spans="4:4">
      <c r="D3118" s="27"/>
    </row>
    <row r="3119" spans="4:4">
      <c r="D3119" s="27"/>
    </row>
    <row r="3120" spans="4:4">
      <c r="D3120" s="27"/>
    </row>
    <row r="3121" spans="4:4">
      <c r="D3121" s="27"/>
    </row>
    <row r="3122" spans="4:4">
      <c r="D3122" s="27"/>
    </row>
    <row r="3123" spans="4:4">
      <c r="D3123" s="27"/>
    </row>
    <row r="3124" spans="4:4">
      <c r="D3124" s="27"/>
    </row>
    <row r="3125" spans="4:4">
      <c r="D3125" s="27"/>
    </row>
    <row r="3126" spans="4:4">
      <c r="D3126" s="27"/>
    </row>
    <row r="3127" spans="4:4">
      <c r="D3127" s="27"/>
    </row>
    <row r="3128" spans="4:4">
      <c r="D3128" s="27"/>
    </row>
    <row r="3129" spans="4:4">
      <c r="D3129" s="27"/>
    </row>
    <row r="3130" spans="4:4">
      <c r="D3130" s="27"/>
    </row>
    <row r="3131" spans="4:4">
      <c r="D3131" s="27"/>
    </row>
    <row r="3132" spans="4:4">
      <c r="D3132" s="27"/>
    </row>
    <row r="3133" spans="4:4">
      <c r="D3133" s="27"/>
    </row>
    <row r="3134" spans="4:4">
      <c r="D3134" s="27"/>
    </row>
    <row r="3135" spans="4:4">
      <c r="D3135" s="27"/>
    </row>
    <row r="3136" spans="4:4">
      <c r="D3136" s="27"/>
    </row>
    <row r="3137" spans="4:4">
      <c r="D3137" s="27"/>
    </row>
    <row r="3138" spans="4:4">
      <c r="D3138" s="27"/>
    </row>
    <row r="3139" spans="4:4">
      <c r="D3139" s="27"/>
    </row>
    <row r="3140" spans="4:4">
      <c r="D3140" s="27"/>
    </row>
    <row r="3141" spans="4:4">
      <c r="D3141" s="27"/>
    </row>
    <row r="3142" spans="4:4">
      <c r="D3142" s="27"/>
    </row>
    <row r="3143" spans="4:4">
      <c r="D3143" s="27"/>
    </row>
    <row r="3144" spans="4:4">
      <c r="D3144" s="27"/>
    </row>
    <row r="3145" spans="4:4">
      <c r="D3145" s="27"/>
    </row>
    <row r="3146" spans="4:4">
      <c r="D3146" s="27"/>
    </row>
    <row r="3147" spans="4:4">
      <c r="D3147" s="27"/>
    </row>
    <row r="3148" spans="4:4">
      <c r="D3148" s="27"/>
    </row>
    <row r="3149" spans="4:4">
      <c r="D3149" s="27"/>
    </row>
    <row r="3150" spans="4:4">
      <c r="D3150" s="27"/>
    </row>
    <row r="3151" spans="4:4">
      <c r="D3151" s="27"/>
    </row>
    <row r="3152" spans="4:4">
      <c r="D3152" s="27"/>
    </row>
    <row r="3153" spans="4:4">
      <c r="D3153" s="27"/>
    </row>
    <row r="3154" spans="4:4">
      <c r="D3154" s="27"/>
    </row>
    <row r="3155" spans="4:4">
      <c r="D3155" s="27"/>
    </row>
    <row r="3156" spans="4:4">
      <c r="D3156" s="27"/>
    </row>
    <row r="3157" spans="4:4">
      <c r="D3157" s="27"/>
    </row>
    <row r="3158" spans="4:4">
      <c r="D3158" s="27"/>
    </row>
    <row r="3159" spans="4:4">
      <c r="D3159" s="27"/>
    </row>
    <row r="3160" spans="4:4">
      <c r="D3160" s="27"/>
    </row>
    <row r="3161" spans="4:4">
      <c r="D3161" s="27"/>
    </row>
    <row r="3162" spans="4:4">
      <c r="D3162" s="27"/>
    </row>
    <row r="3163" spans="4:4">
      <c r="D3163" s="27"/>
    </row>
    <row r="3164" spans="4:4">
      <c r="D3164" s="27"/>
    </row>
    <row r="3165" spans="4:4">
      <c r="D3165" s="27"/>
    </row>
    <row r="3166" spans="4:4">
      <c r="D3166" s="27"/>
    </row>
    <row r="3167" spans="4:4">
      <c r="D3167" s="27"/>
    </row>
    <row r="3168" spans="4:4">
      <c r="D3168" s="27"/>
    </row>
    <row r="3169" spans="4:4">
      <c r="D3169" s="27"/>
    </row>
    <row r="3170" spans="4:4">
      <c r="D3170" s="27"/>
    </row>
    <row r="3171" spans="4:4">
      <c r="D3171" s="27"/>
    </row>
    <row r="3172" spans="4:4">
      <c r="D3172" s="27"/>
    </row>
    <row r="3173" spans="4:4">
      <c r="D3173" s="27"/>
    </row>
    <row r="3174" spans="4:4">
      <c r="D3174" s="27"/>
    </row>
    <row r="3175" spans="4:4">
      <c r="D3175" s="27"/>
    </row>
    <row r="3176" spans="4:4">
      <c r="D3176" s="27"/>
    </row>
    <row r="3177" spans="4:4">
      <c r="D3177" s="27"/>
    </row>
    <row r="3178" spans="4:4">
      <c r="D3178" s="27"/>
    </row>
    <row r="3179" spans="4:4">
      <c r="D3179" s="27"/>
    </row>
    <row r="3180" spans="4:4">
      <c r="D3180" s="27"/>
    </row>
    <row r="3181" spans="4:4">
      <c r="D3181" s="27"/>
    </row>
    <row r="3182" spans="4:4">
      <c r="D3182" s="27"/>
    </row>
    <row r="3183" spans="4:4">
      <c r="D3183" s="27"/>
    </row>
    <row r="3184" spans="4:4">
      <c r="D3184" s="27"/>
    </row>
    <row r="3185" spans="4:4">
      <c r="D3185" s="27"/>
    </row>
    <row r="3186" spans="4:4">
      <c r="D3186" s="27"/>
    </row>
    <row r="3187" spans="4:4">
      <c r="D3187" s="27"/>
    </row>
    <row r="3188" spans="4:4">
      <c r="D3188" s="27"/>
    </row>
    <row r="3189" spans="4:4">
      <c r="D3189" s="27"/>
    </row>
    <row r="3190" spans="4:4">
      <c r="D3190" s="27"/>
    </row>
    <row r="3191" spans="4:4">
      <c r="D3191" s="27"/>
    </row>
    <row r="3192" spans="4:4">
      <c r="D3192" s="27"/>
    </row>
    <row r="3193" spans="4:4">
      <c r="D3193" s="27"/>
    </row>
    <row r="3194" spans="4:4">
      <c r="D3194" s="27"/>
    </row>
    <row r="3195" spans="4:4">
      <c r="D3195" s="27"/>
    </row>
    <row r="3196" spans="4:4">
      <c r="D3196" s="27"/>
    </row>
    <row r="3197" spans="4:4">
      <c r="D3197" s="27"/>
    </row>
    <row r="3198" spans="4:4">
      <c r="D3198" s="27"/>
    </row>
    <row r="3199" spans="4:4">
      <c r="D3199" s="27"/>
    </row>
    <row r="3200" spans="4:4">
      <c r="D3200" s="27"/>
    </row>
    <row r="3201" spans="4:4">
      <c r="D3201" s="27"/>
    </row>
    <row r="3202" spans="4:4">
      <c r="D3202" s="27"/>
    </row>
    <row r="3203" spans="4:4">
      <c r="D3203" s="27"/>
    </row>
    <row r="3204" spans="4:4">
      <c r="D3204" s="27"/>
    </row>
    <row r="3205" spans="4:4">
      <c r="D3205" s="27"/>
    </row>
    <row r="3206" spans="4:4">
      <c r="D3206" s="27"/>
    </row>
    <row r="3207" spans="4:4">
      <c r="D3207" s="27"/>
    </row>
    <row r="3208" spans="4:4">
      <c r="D3208" s="27"/>
    </row>
    <row r="3209" spans="4:4">
      <c r="D3209" s="27"/>
    </row>
    <row r="3210" spans="4:4">
      <c r="D3210" s="27"/>
    </row>
    <row r="3211" spans="4:4">
      <c r="D3211" s="27"/>
    </row>
    <row r="3212" spans="4:4">
      <c r="D3212" s="27"/>
    </row>
    <row r="3213" spans="4:4">
      <c r="D3213" s="27"/>
    </row>
    <row r="3214" spans="4:4">
      <c r="D3214" s="27"/>
    </row>
    <row r="3215" spans="4:4">
      <c r="D3215" s="27"/>
    </row>
    <row r="3216" spans="4:4">
      <c r="D3216" s="27"/>
    </row>
    <row r="3217" spans="4:4">
      <c r="D3217" s="27"/>
    </row>
    <row r="3218" spans="4:4">
      <c r="D3218" s="27"/>
    </row>
    <row r="3219" spans="4:4">
      <c r="D3219" s="27"/>
    </row>
    <row r="3220" spans="4:4">
      <c r="D3220" s="27"/>
    </row>
    <row r="3221" spans="4:4">
      <c r="D3221" s="27"/>
    </row>
    <row r="3222" spans="4:4">
      <c r="D3222" s="27"/>
    </row>
    <row r="3223" spans="4:4">
      <c r="D3223" s="27"/>
    </row>
    <row r="3224" spans="4:4">
      <c r="D3224" s="27"/>
    </row>
    <row r="3225" spans="4:4">
      <c r="D3225" s="27"/>
    </row>
    <row r="3226" spans="4:4">
      <c r="D3226" s="27"/>
    </row>
    <row r="3227" spans="4:4">
      <c r="D3227" s="27"/>
    </row>
    <row r="3228" spans="4:4">
      <c r="D3228" s="27"/>
    </row>
    <row r="3229" spans="4:4">
      <c r="D3229" s="27"/>
    </row>
    <row r="3230" spans="4:4">
      <c r="D3230" s="27"/>
    </row>
    <row r="3231" spans="4:4">
      <c r="D3231" s="27"/>
    </row>
    <row r="3232" spans="4:4">
      <c r="D3232" s="27"/>
    </row>
    <row r="3233" spans="4:4">
      <c r="D3233" s="27"/>
    </row>
    <row r="3234" spans="4:4">
      <c r="D3234" s="27"/>
    </row>
    <row r="3235" spans="4:4">
      <c r="D3235" s="27"/>
    </row>
    <row r="3236" spans="4:4">
      <c r="D3236" s="27"/>
    </row>
    <row r="3237" spans="4:4">
      <c r="D3237" s="27"/>
    </row>
    <row r="3238" spans="4:4">
      <c r="D3238" s="27"/>
    </row>
    <row r="3239" spans="4:4">
      <c r="D3239" s="27"/>
    </row>
    <row r="3240" spans="4:4">
      <c r="D3240" s="27"/>
    </row>
    <row r="3241" spans="4:4">
      <c r="D3241" s="27"/>
    </row>
    <row r="3242" spans="4:4">
      <c r="D3242" s="27"/>
    </row>
    <row r="3243" spans="4:4">
      <c r="D3243" s="27"/>
    </row>
    <row r="3244" spans="4:4">
      <c r="D3244" s="27"/>
    </row>
    <row r="3245" spans="4:4">
      <c r="D3245" s="27"/>
    </row>
    <row r="3246" spans="4:4">
      <c r="D3246" s="27"/>
    </row>
    <row r="3247" spans="4:4">
      <c r="D3247" s="27"/>
    </row>
    <row r="3248" spans="4:4">
      <c r="D3248" s="27"/>
    </row>
    <row r="3249" spans="4:4">
      <c r="D3249" s="27"/>
    </row>
    <row r="3250" spans="4:4">
      <c r="D3250" s="27"/>
    </row>
    <row r="3251" spans="4:4">
      <c r="D3251" s="27"/>
    </row>
    <row r="3252" spans="4:4">
      <c r="D3252" s="27"/>
    </row>
    <row r="3253" spans="4:4">
      <c r="D3253" s="27"/>
    </row>
    <row r="3254" spans="4:4">
      <c r="D3254" s="27"/>
    </row>
    <row r="3255" spans="4:4">
      <c r="D3255" s="27"/>
    </row>
    <row r="3256" spans="4:4">
      <c r="D3256" s="27"/>
    </row>
    <row r="3257" spans="4:4">
      <c r="D3257" s="27"/>
    </row>
    <row r="3258" spans="4:4">
      <c r="D3258" s="27"/>
    </row>
    <row r="3259" spans="4:4">
      <c r="D3259" s="27"/>
    </row>
    <row r="3260" spans="4:4">
      <c r="D3260" s="27"/>
    </row>
    <row r="3261" spans="4:4">
      <c r="D3261" s="27"/>
    </row>
    <row r="3262" spans="4:4">
      <c r="D3262" s="27"/>
    </row>
    <row r="3263" spans="4:4">
      <c r="D3263" s="27"/>
    </row>
    <row r="3264" spans="4:4">
      <c r="D3264" s="27"/>
    </row>
    <row r="3265" spans="4:4">
      <c r="D3265" s="27"/>
    </row>
    <row r="3266" spans="4:4">
      <c r="D3266" s="27"/>
    </row>
    <row r="3267" spans="4:4">
      <c r="D3267" s="27"/>
    </row>
    <row r="3268" spans="4:4">
      <c r="D3268" s="27"/>
    </row>
    <row r="3269" spans="4:4">
      <c r="D3269" s="27"/>
    </row>
    <row r="3270" spans="4:4">
      <c r="D3270" s="27"/>
    </row>
    <row r="3271" spans="4:4">
      <c r="D3271" s="27"/>
    </row>
    <row r="3272" spans="4:4">
      <c r="D3272" s="27"/>
    </row>
    <row r="3273" spans="4:4">
      <c r="D3273" s="27"/>
    </row>
    <row r="3274" spans="4:4">
      <c r="D3274" s="27"/>
    </row>
    <row r="3275" spans="4:4">
      <c r="D3275" s="27"/>
    </row>
    <row r="3276" spans="4:4">
      <c r="D3276" s="27"/>
    </row>
    <row r="3277" spans="4:4">
      <c r="D3277" s="27"/>
    </row>
    <row r="3278" spans="4:4">
      <c r="D3278" s="27"/>
    </row>
    <row r="3279" spans="4:4">
      <c r="D3279" s="27"/>
    </row>
    <row r="3280" spans="4:4">
      <c r="D3280" s="27"/>
    </row>
    <row r="3281" spans="4:4">
      <c r="D3281" s="27"/>
    </row>
    <row r="3282" spans="4:4">
      <c r="D3282" s="27"/>
    </row>
    <row r="3283" spans="4:4">
      <c r="D3283" s="27"/>
    </row>
    <row r="3284" spans="4:4">
      <c r="D3284" s="27"/>
    </row>
    <row r="3285" spans="4:4">
      <c r="D3285" s="27"/>
    </row>
    <row r="3286" spans="4:4">
      <c r="D3286" s="27"/>
    </row>
    <row r="3287" spans="4:4">
      <c r="D3287" s="27"/>
    </row>
    <row r="3288" spans="4:4">
      <c r="D3288" s="27"/>
    </row>
    <row r="3289" spans="4:4">
      <c r="D3289" s="27"/>
    </row>
    <row r="3290" spans="4:4">
      <c r="D3290" s="27"/>
    </row>
    <row r="3291" spans="4:4">
      <c r="D3291" s="27"/>
    </row>
    <row r="3292" spans="4:4">
      <c r="D3292" s="27"/>
    </row>
    <row r="3293" spans="4:4">
      <c r="D3293" s="27"/>
    </row>
    <row r="3294" spans="4:4">
      <c r="D3294" s="27"/>
    </row>
    <row r="3295" spans="4:4">
      <c r="D3295" s="27"/>
    </row>
    <row r="3296" spans="4:4">
      <c r="D3296" s="27"/>
    </row>
    <row r="3297" spans="4:4">
      <c r="D3297" s="27"/>
    </row>
    <row r="3298" spans="4:4">
      <c r="D3298" s="27"/>
    </row>
    <row r="3299" spans="4:4">
      <c r="D3299" s="27"/>
    </row>
    <row r="3300" spans="4:4">
      <c r="D3300" s="27"/>
    </row>
    <row r="3301" spans="4:4">
      <c r="D3301" s="27"/>
    </row>
    <row r="3302" spans="4:4">
      <c r="D3302" s="27"/>
    </row>
    <row r="3303" spans="4:4">
      <c r="D3303" s="27"/>
    </row>
    <row r="3304" spans="4:4">
      <c r="D3304" s="27"/>
    </row>
    <row r="3305" spans="4:4">
      <c r="D3305" s="27"/>
    </row>
    <row r="3306" spans="4:4">
      <c r="D3306" s="27"/>
    </row>
    <row r="3307" spans="4:4">
      <c r="D3307" s="27"/>
    </row>
    <row r="3308" spans="4:4">
      <c r="D3308" s="27"/>
    </row>
    <row r="3309" spans="4:4">
      <c r="D3309" s="27"/>
    </row>
    <row r="3310" spans="4:4">
      <c r="D3310" s="27"/>
    </row>
    <row r="3311" spans="4:4">
      <c r="D3311" s="27"/>
    </row>
    <row r="3312" spans="4:4">
      <c r="D3312" s="27"/>
    </row>
    <row r="3313" spans="4:4">
      <c r="D3313" s="27"/>
    </row>
    <row r="3314" spans="4:4">
      <c r="D3314" s="27"/>
    </row>
    <row r="3315" spans="4:4">
      <c r="D3315" s="27"/>
    </row>
    <row r="3316" spans="4:4">
      <c r="D3316" s="27"/>
    </row>
    <row r="3317" spans="4:4">
      <c r="D3317" s="27"/>
    </row>
    <row r="3318" spans="4:4">
      <c r="D3318" s="27"/>
    </row>
    <row r="3319" spans="4:4">
      <c r="D3319" s="27"/>
    </row>
    <row r="3320" spans="4:4">
      <c r="D3320" s="27"/>
    </row>
    <row r="3321" spans="4:4">
      <c r="D3321" s="27"/>
    </row>
    <row r="3322" spans="4:4">
      <c r="D3322" s="27"/>
    </row>
    <row r="3323" spans="4:4">
      <c r="D3323" s="27"/>
    </row>
    <row r="3324" spans="4:4">
      <c r="D3324" s="27"/>
    </row>
    <row r="3325" spans="4:4">
      <c r="D3325" s="27"/>
    </row>
    <row r="3326" spans="4:4">
      <c r="D3326" s="27"/>
    </row>
    <row r="3327" spans="4:4">
      <c r="D3327" s="27"/>
    </row>
    <row r="3328" spans="4:4">
      <c r="D3328" s="27"/>
    </row>
    <row r="3329" spans="4:4">
      <c r="D3329" s="27"/>
    </row>
    <row r="3330" spans="4:4">
      <c r="D3330" s="27"/>
    </row>
    <row r="3331" spans="4:4">
      <c r="D3331" s="27"/>
    </row>
    <row r="3332" spans="4:4">
      <c r="D3332" s="27"/>
    </row>
    <row r="3333" spans="4:4">
      <c r="D3333" s="27"/>
    </row>
    <row r="3334" spans="4:4">
      <c r="D3334" s="27"/>
    </row>
    <row r="3335" spans="4:4">
      <c r="D3335" s="27"/>
    </row>
    <row r="3336" spans="4:4">
      <c r="D3336" s="27"/>
    </row>
    <row r="3337" spans="4:4">
      <c r="D3337" s="27"/>
    </row>
    <row r="3338" spans="4:4">
      <c r="D3338" s="27"/>
    </row>
    <row r="3339" spans="4:4">
      <c r="D3339" s="27"/>
    </row>
    <row r="3340" spans="4:4">
      <c r="D3340" s="27"/>
    </row>
    <row r="3341" spans="4:4">
      <c r="D3341" s="27"/>
    </row>
    <row r="3342" spans="4:4">
      <c r="D3342" s="27"/>
    </row>
    <row r="3343" spans="4:4">
      <c r="D3343" s="27"/>
    </row>
    <row r="3344" spans="4:4">
      <c r="D3344" s="27"/>
    </row>
    <row r="3345" spans="4:4">
      <c r="D3345" s="27"/>
    </row>
    <row r="3346" spans="4:4">
      <c r="D3346" s="27"/>
    </row>
    <row r="3347" spans="4:4">
      <c r="D3347" s="27"/>
    </row>
    <row r="3348" spans="4:4">
      <c r="D3348" s="27"/>
    </row>
    <row r="3349" spans="4:4">
      <c r="D3349" s="27"/>
    </row>
    <row r="3350" spans="4:4">
      <c r="D3350" s="27"/>
    </row>
    <row r="3351" spans="4:4">
      <c r="D3351" s="27"/>
    </row>
    <row r="3352" spans="4:4">
      <c r="D3352" s="27"/>
    </row>
    <row r="3353" spans="4:4">
      <c r="D3353" s="27"/>
    </row>
    <row r="3354" spans="4:4">
      <c r="D3354" s="27"/>
    </row>
    <row r="3355" spans="4:4">
      <c r="D3355" s="27"/>
    </row>
    <row r="3356" spans="4:4">
      <c r="D3356" s="27"/>
    </row>
    <row r="3357" spans="4:4">
      <c r="D3357" s="27"/>
    </row>
    <row r="3358" spans="4:4">
      <c r="D3358" s="27"/>
    </row>
    <row r="3359" spans="4:4">
      <c r="D3359" s="27"/>
    </row>
    <row r="3360" spans="4:4">
      <c r="D3360" s="27"/>
    </row>
    <row r="3361" spans="4:4">
      <c r="D3361" s="27"/>
    </row>
    <row r="3362" spans="4:4">
      <c r="D3362" s="27"/>
    </row>
    <row r="3363" spans="4:4">
      <c r="D3363" s="27"/>
    </row>
    <row r="3364" spans="4:4">
      <c r="D3364" s="27"/>
    </row>
    <row r="3365" spans="4:4">
      <c r="D3365" s="27"/>
    </row>
    <row r="3366" spans="4:4">
      <c r="D3366" s="27"/>
    </row>
    <row r="3367" spans="4:4">
      <c r="D3367" s="27"/>
    </row>
    <row r="3368" spans="4:4">
      <c r="D3368" s="27"/>
    </row>
    <row r="3369" spans="4:4">
      <c r="D3369" s="27"/>
    </row>
    <row r="3370" spans="4:4">
      <c r="D3370" s="27"/>
    </row>
    <row r="3371" spans="4:4">
      <c r="D3371" s="27"/>
    </row>
    <row r="3372" spans="4:4">
      <c r="D3372" s="27"/>
    </row>
    <row r="3373" spans="4:4">
      <c r="D3373" s="27"/>
    </row>
    <row r="3374" spans="4:4">
      <c r="D3374" s="27"/>
    </row>
    <row r="3375" spans="4:4">
      <c r="D3375" s="27"/>
    </row>
    <row r="3376" spans="4:4">
      <c r="D3376" s="27"/>
    </row>
    <row r="3377" spans="4:4">
      <c r="D3377" s="27"/>
    </row>
    <row r="3378" spans="4:4">
      <c r="D3378" s="27"/>
    </row>
    <row r="3379" spans="4:4">
      <c r="D3379" s="27"/>
    </row>
    <row r="3380" spans="4:4">
      <c r="D3380" s="27"/>
    </row>
    <row r="3381" spans="4:4">
      <c r="D3381" s="27"/>
    </row>
    <row r="3382" spans="4:4">
      <c r="D3382" s="27"/>
    </row>
    <row r="3383" spans="4:4">
      <c r="D3383" s="27"/>
    </row>
    <row r="3384" spans="4:4">
      <c r="D3384" s="27"/>
    </row>
    <row r="3385" spans="4:4">
      <c r="D3385" s="27"/>
    </row>
    <row r="3386" spans="4:4">
      <c r="D3386" s="27"/>
    </row>
    <row r="3387" spans="4:4">
      <c r="D3387" s="27"/>
    </row>
    <row r="3388" spans="4:4">
      <c r="D3388" s="27"/>
    </row>
    <row r="3389" spans="4:4">
      <c r="D3389" s="27"/>
    </row>
    <row r="3390" spans="4:4">
      <c r="D3390" s="27"/>
    </row>
    <row r="3391" spans="4:4">
      <c r="D3391" s="27"/>
    </row>
    <row r="3392" spans="4:4">
      <c r="D3392" s="27"/>
    </row>
    <row r="3393" spans="4:4">
      <c r="D3393" s="27"/>
    </row>
    <row r="3394" spans="4:4">
      <c r="D3394" s="27"/>
    </row>
    <row r="3395" spans="4:4">
      <c r="D3395" s="27"/>
    </row>
    <row r="3396" spans="4:4">
      <c r="D3396" s="27"/>
    </row>
    <row r="3397" spans="4:4">
      <c r="D3397" s="27"/>
    </row>
    <row r="3398" spans="4:4">
      <c r="D3398" s="27"/>
    </row>
    <row r="3399" spans="4:4">
      <c r="D3399" s="27"/>
    </row>
    <row r="3400" spans="4:4">
      <c r="D3400" s="27"/>
    </row>
    <row r="3401" spans="4:4">
      <c r="D3401" s="27"/>
    </row>
    <row r="3402" spans="4:4">
      <c r="D3402" s="27"/>
    </row>
    <row r="3403" spans="4:4">
      <c r="D3403" s="27"/>
    </row>
    <row r="3404" spans="4:4">
      <c r="D3404" s="27"/>
    </row>
    <row r="3405" spans="4:4">
      <c r="D3405" s="27"/>
    </row>
    <row r="3406" spans="4:4">
      <c r="D3406" s="27"/>
    </row>
    <row r="3407" spans="4:4">
      <c r="D3407" s="27"/>
    </row>
    <row r="3408" spans="4:4">
      <c r="D3408" s="27"/>
    </row>
    <row r="3409" spans="4:4">
      <c r="D3409" s="27"/>
    </row>
    <row r="3410" spans="4:4">
      <c r="D3410" s="27"/>
    </row>
    <row r="3411" spans="4:4">
      <c r="D3411" s="27"/>
    </row>
    <row r="3412" spans="4:4">
      <c r="D3412" s="27"/>
    </row>
    <row r="3413" spans="4:4">
      <c r="D3413" s="27"/>
    </row>
    <row r="3414" spans="4:4">
      <c r="D3414" s="27"/>
    </row>
    <row r="3415" spans="4:4">
      <c r="D3415" s="27"/>
    </row>
    <row r="3416" spans="4:4">
      <c r="D3416" s="27"/>
    </row>
    <row r="3417" spans="4:4">
      <c r="D3417" s="27"/>
    </row>
    <row r="3418" spans="4:4">
      <c r="D3418" s="27"/>
    </row>
    <row r="3419" spans="4:4">
      <c r="D3419" s="27"/>
    </row>
    <row r="3420" spans="4:4">
      <c r="D3420" s="27"/>
    </row>
    <row r="3421" spans="4:4">
      <c r="D3421" s="27"/>
    </row>
    <row r="3422" spans="4:4">
      <c r="D3422" s="27"/>
    </row>
    <row r="3423" spans="4:4">
      <c r="D3423" s="27"/>
    </row>
    <row r="3424" spans="4:4">
      <c r="D3424" s="27"/>
    </row>
    <row r="3425" spans="4:4">
      <c r="D3425" s="27"/>
    </row>
    <row r="3426" spans="4:4">
      <c r="D3426" s="27"/>
    </row>
    <row r="3427" spans="4:4">
      <c r="D3427" s="27"/>
    </row>
    <row r="3428" spans="4:4">
      <c r="D3428" s="27"/>
    </row>
    <row r="3429" spans="4:4">
      <c r="D3429" s="27"/>
    </row>
    <row r="3430" spans="4:4">
      <c r="D3430" s="27"/>
    </row>
    <row r="3431" spans="4:4">
      <c r="D3431" s="27"/>
    </row>
    <row r="3432" spans="4:4">
      <c r="D3432" s="27"/>
    </row>
    <row r="3433" spans="4:4">
      <c r="D3433" s="27"/>
    </row>
    <row r="3434" spans="4:4">
      <c r="D3434" s="27"/>
    </row>
    <row r="3435" spans="4:4">
      <c r="D3435" s="27"/>
    </row>
    <row r="3436" spans="4:4">
      <c r="D3436" s="27"/>
    </row>
    <row r="3437" spans="4:4">
      <c r="D3437" s="27"/>
    </row>
    <row r="3438" spans="4:4">
      <c r="D3438" s="27"/>
    </row>
    <row r="3439" spans="4:4">
      <c r="D3439" s="27"/>
    </row>
    <row r="3440" spans="4:4">
      <c r="D3440" s="27"/>
    </row>
    <row r="3441" spans="4:4">
      <c r="D3441" s="27"/>
    </row>
    <row r="3442" spans="4:4">
      <c r="D3442" s="27"/>
    </row>
    <row r="3443" spans="4:4">
      <c r="D3443" s="27"/>
    </row>
    <row r="3444" spans="4:4">
      <c r="D3444" s="27"/>
    </row>
    <row r="3445" spans="4:4">
      <c r="D3445" s="27"/>
    </row>
    <row r="3446" spans="4:4">
      <c r="D3446" s="27"/>
    </row>
    <row r="3447" spans="4:4">
      <c r="D3447" s="27"/>
    </row>
    <row r="3448" spans="4:4">
      <c r="D3448" s="27"/>
    </row>
    <row r="3449" spans="4:4">
      <c r="D3449" s="27"/>
    </row>
    <row r="3450" spans="4:4">
      <c r="D3450" s="27"/>
    </row>
    <row r="3451" spans="4:4">
      <c r="D3451" s="27"/>
    </row>
    <row r="3452" spans="4:4">
      <c r="D3452" s="27"/>
    </row>
    <row r="3453" spans="4:4">
      <c r="D3453" s="27"/>
    </row>
    <row r="3454" spans="4:4">
      <c r="D3454" s="27"/>
    </row>
    <row r="3455" spans="4:4">
      <c r="D3455" s="27"/>
    </row>
    <row r="3456" spans="4:4">
      <c r="D3456" s="27"/>
    </row>
    <row r="3457" spans="4:4">
      <c r="D3457" s="27"/>
    </row>
    <row r="3458" spans="4:4">
      <c r="D3458" s="27"/>
    </row>
    <row r="3459" spans="4:4">
      <c r="D3459" s="27"/>
    </row>
    <row r="3460" spans="4:4">
      <c r="D3460" s="27"/>
    </row>
    <row r="3461" spans="4:4">
      <c r="D3461" s="27"/>
    </row>
    <row r="3462" spans="4:4">
      <c r="D3462" s="27"/>
    </row>
    <row r="3463" spans="4:4">
      <c r="D3463" s="27"/>
    </row>
    <row r="3464" spans="4:4">
      <c r="D3464" s="27"/>
    </row>
    <row r="3465" spans="4:4">
      <c r="D3465" s="27"/>
    </row>
    <row r="3466" spans="4:4">
      <c r="D3466" s="27"/>
    </row>
    <row r="3467" spans="4:4">
      <c r="D3467" s="27"/>
    </row>
    <row r="3468" spans="4:4">
      <c r="D3468" s="27"/>
    </row>
    <row r="3469" spans="4:4">
      <c r="D3469" s="27"/>
    </row>
    <row r="3470" spans="4:4">
      <c r="D3470" s="27"/>
    </row>
    <row r="3471" spans="4:4">
      <c r="D3471" s="27"/>
    </row>
    <row r="3472" spans="4:4">
      <c r="D3472" s="27"/>
    </row>
    <row r="3473" spans="4:4">
      <c r="D3473" s="27"/>
    </row>
    <row r="3474" spans="4:4">
      <c r="D3474" s="27"/>
    </row>
    <row r="3475" spans="4:4">
      <c r="D3475" s="27"/>
    </row>
    <row r="3476" spans="4:4">
      <c r="D3476" s="27"/>
    </row>
    <row r="3477" spans="4:4">
      <c r="D3477" s="27"/>
    </row>
    <row r="3478" spans="4:4">
      <c r="D3478" s="27"/>
    </row>
    <row r="3479" spans="4:4">
      <c r="D3479" s="27"/>
    </row>
    <row r="3480" spans="4:4">
      <c r="D3480" s="27"/>
    </row>
    <row r="3481" spans="4:4">
      <c r="D3481" s="27"/>
    </row>
    <row r="3482" spans="4:4">
      <c r="D3482" s="27"/>
    </row>
    <row r="3483" spans="4:4">
      <c r="D3483" s="27"/>
    </row>
    <row r="3484" spans="4:4">
      <c r="D3484" s="27"/>
    </row>
    <row r="3485" spans="4:4">
      <c r="D3485" s="27"/>
    </row>
    <row r="3486" spans="4:4">
      <c r="D3486" s="27"/>
    </row>
    <row r="3487" spans="4:4">
      <c r="D3487" s="27"/>
    </row>
    <row r="3488" spans="4:4">
      <c r="D3488" s="27"/>
    </row>
    <row r="3489" spans="4:4">
      <c r="D3489" s="27"/>
    </row>
    <row r="3490" spans="4:4">
      <c r="D3490" s="27"/>
    </row>
    <row r="3491" spans="4:4">
      <c r="D3491" s="27"/>
    </row>
    <row r="3492" spans="4:4">
      <c r="D3492" s="27"/>
    </row>
    <row r="3493" spans="4:4">
      <c r="D3493" s="27"/>
    </row>
    <row r="3494" spans="4:4">
      <c r="D3494" s="27"/>
    </row>
    <row r="3495" spans="4:4">
      <c r="D3495" s="27"/>
    </row>
    <row r="3496" spans="4:4">
      <c r="D3496" s="27"/>
    </row>
    <row r="3497" spans="4:4">
      <c r="D3497" s="27"/>
    </row>
    <row r="3498" spans="4:4">
      <c r="D3498" s="27"/>
    </row>
    <row r="3499" spans="4:4">
      <c r="D3499" s="27"/>
    </row>
    <row r="3500" spans="4:4">
      <c r="D3500" s="27"/>
    </row>
    <row r="3501" spans="4:4">
      <c r="D3501" s="27"/>
    </row>
    <row r="3502" spans="4:4">
      <c r="D3502" s="27"/>
    </row>
    <row r="3503" spans="4:4">
      <c r="D3503" s="27"/>
    </row>
    <row r="3504" spans="4:4">
      <c r="D3504" s="27"/>
    </row>
    <row r="3505" spans="4:4">
      <c r="D3505" s="27"/>
    </row>
    <row r="3506" spans="4:4">
      <c r="D3506" s="27"/>
    </row>
    <row r="3507" spans="4:4">
      <c r="D3507" s="27"/>
    </row>
    <row r="3508" spans="4:4">
      <c r="D3508" s="27"/>
    </row>
    <row r="3509" spans="4:4">
      <c r="D3509" s="27"/>
    </row>
    <row r="3510" spans="4:4">
      <c r="D3510" s="27"/>
    </row>
    <row r="3511" spans="4:4">
      <c r="D3511" s="27"/>
    </row>
    <row r="3512" spans="4:4">
      <c r="D3512" s="27"/>
    </row>
    <row r="3513" spans="4:4">
      <c r="D3513" s="27"/>
    </row>
    <row r="3514" spans="4:4">
      <c r="D3514" s="27"/>
    </row>
    <row r="3515" spans="4:4">
      <c r="D3515" s="27"/>
    </row>
    <row r="3516" spans="4:4">
      <c r="D3516" s="27"/>
    </row>
    <row r="3517" spans="4:4">
      <c r="D3517" s="27"/>
    </row>
    <row r="3518" spans="4:4">
      <c r="D3518" s="27"/>
    </row>
    <row r="3519" spans="4:4">
      <c r="D3519" s="27"/>
    </row>
    <row r="3520" spans="4:4">
      <c r="D3520" s="27"/>
    </row>
    <row r="3521" spans="4:4">
      <c r="D3521" s="27"/>
    </row>
    <row r="3522" spans="4:4">
      <c r="D3522" s="27"/>
    </row>
    <row r="3523" spans="4:4">
      <c r="D3523" s="27"/>
    </row>
    <row r="3524" spans="4:4">
      <c r="D3524" s="27"/>
    </row>
    <row r="3525" spans="4:4">
      <c r="D3525" s="27"/>
    </row>
    <row r="3526" spans="4:4">
      <c r="D3526" s="27"/>
    </row>
    <row r="3527" spans="4:4">
      <c r="D3527" s="27"/>
    </row>
    <row r="3528" spans="4:4">
      <c r="D3528" s="27"/>
    </row>
    <row r="3529" spans="4:4">
      <c r="D3529" s="27"/>
    </row>
    <row r="3530" spans="4:4">
      <c r="D3530" s="27"/>
    </row>
    <row r="3531" spans="4:4">
      <c r="D3531" s="27"/>
    </row>
    <row r="3532" spans="4:4">
      <c r="D3532" s="27"/>
    </row>
    <row r="3533" spans="4:4">
      <c r="D3533" s="27"/>
    </row>
    <row r="3534" spans="4:4">
      <c r="D3534" s="27"/>
    </row>
    <row r="3535" spans="4:4">
      <c r="D3535" s="27"/>
    </row>
    <row r="3536" spans="4:4">
      <c r="D3536" s="27"/>
    </row>
    <row r="3537" spans="4:4">
      <c r="D3537" s="27"/>
    </row>
    <row r="3538" spans="4:4">
      <c r="D3538" s="27"/>
    </row>
    <row r="3539" spans="4:4">
      <c r="D3539" s="27"/>
    </row>
    <row r="3540" spans="4:4">
      <c r="D3540" s="27"/>
    </row>
    <row r="3541" spans="4:4">
      <c r="D3541" s="27"/>
    </row>
    <row r="3542" spans="4:4">
      <c r="D3542" s="27"/>
    </row>
    <row r="3543" spans="4:4">
      <c r="D3543" s="27"/>
    </row>
    <row r="3544" spans="4:4">
      <c r="D3544" s="27"/>
    </row>
    <row r="3545" spans="4:4">
      <c r="D3545" s="27"/>
    </row>
    <row r="3546" spans="4:4">
      <c r="D3546" s="27"/>
    </row>
    <row r="3547" spans="4:4">
      <c r="D3547" s="27"/>
    </row>
    <row r="3548" spans="4:4">
      <c r="D3548" s="27"/>
    </row>
    <row r="3549" spans="4:4">
      <c r="D3549" s="27"/>
    </row>
    <row r="3550" spans="4:4">
      <c r="D3550" s="27"/>
    </row>
    <row r="3551" spans="4:4">
      <c r="D3551" s="27"/>
    </row>
    <row r="3552" spans="4:4">
      <c r="D3552" s="27"/>
    </row>
    <row r="3553" spans="4:4">
      <c r="D3553" s="27"/>
    </row>
    <row r="3554" spans="4:4">
      <c r="D3554" s="27"/>
    </row>
    <row r="3555" spans="4:4">
      <c r="D3555" s="27"/>
    </row>
    <row r="3556" spans="4:4">
      <c r="D3556" s="27"/>
    </row>
    <row r="3557" spans="4:4">
      <c r="D3557" s="27"/>
    </row>
    <row r="3558" spans="4:4">
      <c r="D3558" s="27"/>
    </row>
    <row r="3559" spans="4:4">
      <c r="D3559" s="27"/>
    </row>
    <row r="3560" spans="4:4">
      <c r="D3560" s="27"/>
    </row>
    <row r="3561" spans="4:4">
      <c r="D3561" s="27"/>
    </row>
    <row r="3562" spans="4:4">
      <c r="D3562" s="27"/>
    </row>
    <row r="3563" spans="4:4">
      <c r="D3563" s="27"/>
    </row>
    <row r="3564" spans="4:4">
      <c r="D3564" s="27"/>
    </row>
    <row r="3565" spans="4:4">
      <c r="D3565" s="27"/>
    </row>
    <row r="3566" spans="4:4">
      <c r="D3566" s="27"/>
    </row>
    <row r="3567" spans="4:4">
      <c r="D3567" s="27"/>
    </row>
    <row r="3568" spans="4:4">
      <c r="D3568" s="27"/>
    </row>
    <row r="3569" spans="4:4">
      <c r="D3569" s="27"/>
    </row>
    <row r="3570" spans="4:4">
      <c r="D3570" s="27"/>
    </row>
    <row r="3571" spans="4:4">
      <c r="D3571" s="27"/>
    </row>
    <row r="3572" spans="4:4">
      <c r="D3572" s="27"/>
    </row>
    <row r="3573" spans="4:4">
      <c r="D3573" s="27"/>
    </row>
    <row r="3574" spans="4:4">
      <c r="D3574" s="27"/>
    </row>
    <row r="3575" spans="4:4">
      <c r="D3575" s="27"/>
    </row>
    <row r="3576" spans="4:4">
      <c r="D3576" s="27"/>
    </row>
    <row r="3577" spans="4:4">
      <c r="D3577" s="27"/>
    </row>
    <row r="3578" spans="4:4">
      <c r="D3578" s="27"/>
    </row>
    <row r="3579" spans="4:4">
      <c r="D3579" s="27"/>
    </row>
    <row r="3580" spans="4:4">
      <c r="D3580" s="27"/>
    </row>
    <row r="3581" spans="4:4">
      <c r="D3581" s="27"/>
    </row>
    <row r="3582" spans="4:4">
      <c r="D3582" s="27"/>
    </row>
    <row r="3583" spans="4:4">
      <c r="D3583" s="27"/>
    </row>
    <row r="3584" spans="4:4">
      <c r="D3584" s="27"/>
    </row>
    <row r="3585" spans="4:4">
      <c r="D3585" s="27"/>
    </row>
    <row r="3586" spans="4:4">
      <c r="D3586" s="27"/>
    </row>
    <row r="3587" spans="4:4">
      <c r="D3587" s="27"/>
    </row>
    <row r="3588" spans="4:4">
      <c r="D3588" s="27"/>
    </row>
    <row r="3589" spans="4:4">
      <c r="D3589" s="27"/>
    </row>
    <row r="3590" spans="4:4">
      <c r="D3590" s="27"/>
    </row>
    <row r="3591" spans="4:4">
      <c r="D3591" s="27"/>
    </row>
    <row r="3592" spans="4:4">
      <c r="D3592" s="27"/>
    </row>
    <row r="3593" spans="4:4">
      <c r="D3593" s="27"/>
    </row>
    <row r="3594" spans="4:4">
      <c r="D3594" s="27"/>
    </row>
    <row r="3595" spans="4:4">
      <c r="D3595" s="27"/>
    </row>
    <row r="3596" spans="4:4">
      <c r="D3596" s="27"/>
    </row>
    <row r="3597" spans="4:4">
      <c r="D3597" s="27"/>
    </row>
    <row r="3598" spans="4:4">
      <c r="D3598" s="27"/>
    </row>
    <row r="3599" spans="4:4">
      <c r="D3599" s="27"/>
    </row>
    <row r="3600" spans="4:4">
      <c r="D3600" s="27"/>
    </row>
    <row r="3601" spans="4:4">
      <c r="D3601" s="27"/>
    </row>
    <row r="3602" spans="4:4">
      <c r="D3602" s="27"/>
    </row>
    <row r="3603" spans="4:4">
      <c r="D3603" s="27"/>
    </row>
    <row r="3604" spans="4:4">
      <c r="D3604" s="27"/>
    </row>
    <row r="3605" spans="4:4">
      <c r="D3605" s="27"/>
    </row>
    <row r="3606" spans="4:4">
      <c r="D3606" s="27"/>
    </row>
    <row r="3607" spans="4:4">
      <c r="D3607" s="27"/>
    </row>
    <row r="3608" spans="4:4">
      <c r="D3608" s="27"/>
    </row>
    <row r="3609" spans="4:4">
      <c r="D3609" s="27"/>
    </row>
    <row r="3610" spans="4:4">
      <c r="D3610" s="27"/>
    </row>
    <row r="3611" spans="4:4">
      <c r="D3611" s="27"/>
    </row>
    <row r="3612" spans="4:4">
      <c r="D3612" s="27"/>
    </row>
    <row r="3613" spans="4:4">
      <c r="D3613" s="27"/>
    </row>
    <row r="3614" spans="4:4">
      <c r="D3614" s="27"/>
    </row>
    <row r="3615" spans="4:4">
      <c r="D3615" s="27"/>
    </row>
    <row r="3616" spans="4:4">
      <c r="D3616" s="27"/>
    </row>
    <row r="3617" spans="4:4">
      <c r="D3617" s="27"/>
    </row>
    <row r="3618" spans="4:4">
      <c r="D3618" s="27"/>
    </row>
    <row r="3619" spans="4:4">
      <c r="D3619" s="27"/>
    </row>
    <row r="3620" spans="4:4">
      <c r="D3620" s="27"/>
    </row>
    <row r="3621" spans="4:4">
      <c r="D3621" s="27"/>
    </row>
    <row r="3622" spans="4:4">
      <c r="D3622" s="27"/>
    </row>
    <row r="3623" spans="4:4">
      <c r="D3623" s="27"/>
    </row>
    <row r="3624" spans="4:4">
      <c r="D3624" s="27"/>
    </row>
    <row r="3625" spans="4:4">
      <c r="D3625" s="27"/>
    </row>
    <row r="3626" spans="4:4">
      <c r="D3626" s="27"/>
    </row>
    <row r="3627" spans="4:4">
      <c r="D3627" s="27"/>
    </row>
    <row r="3628" spans="4:4">
      <c r="D3628" s="27"/>
    </row>
    <row r="3629" spans="4:4">
      <c r="D3629" s="27"/>
    </row>
    <row r="3630" spans="4:4">
      <c r="D3630" s="27"/>
    </row>
    <row r="3631" spans="4:4">
      <c r="D3631" s="27"/>
    </row>
    <row r="3632" spans="4:4">
      <c r="D3632" s="27"/>
    </row>
    <row r="3633" spans="4:4">
      <c r="D3633" s="27"/>
    </row>
    <row r="3634" spans="4:4">
      <c r="D3634" s="27"/>
    </row>
    <row r="3635" spans="4:4">
      <c r="D3635" s="27"/>
    </row>
    <row r="3636" spans="4:4">
      <c r="D3636" s="27"/>
    </row>
    <row r="3637" spans="4:4">
      <c r="D3637" s="27"/>
    </row>
    <row r="3638" spans="4:4">
      <c r="D3638" s="27"/>
    </row>
    <row r="3639" spans="4:4">
      <c r="D3639" s="27"/>
    </row>
    <row r="3640" spans="4:4">
      <c r="D3640" s="27"/>
    </row>
    <row r="3641" spans="4:4">
      <c r="D3641" s="27"/>
    </row>
    <row r="3642" spans="4:4">
      <c r="D3642" s="27"/>
    </row>
    <row r="3643" spans="4:4">
      <c r="D3643" s="27"/>
    </row>
    <row r="3644" spans="4:4">
      <c r="D3644" s="27"/>
    </row>
    <row r="3645" spans="4:4">
      <c r="D3645" s="27"/>
    </row>
    <row r="3646" spans="4:4">
      <c r="D3646" s="27"/>
    </row>
    <row r="3647" spans="4:4">
      <c r="D3647" s="27"/>
    </row>
    <row r="3648" spans="4:4">
      <c r="D3648" s="27"/>
    </row>
    <row r="3649" spans="4:4">
      <c r="D3649" s="27"/>
    </row>
    <row r="3650" spans="4:4">
      <c r="D3650" s="27"/>
    </row>
    <row r="3651" spans="4:4">
      <c r="D3651" s="27"/>
    </row>
    <row r="3652" spans="4:4">
      <c r="D3652" s="27"/>
    </row>
    <row r="3653" spans="4:4">
      <c r="D3653" s="27"/>
    </row>
    <row r="3654" spans="4:4">
      <c r="D3654" s="27"/>
    </row>
    <row r="3655" spans="4:4">
      <c r="D3655" s="27"/>
    </row>
    <row r="3656" spans="4:4">
      <c r="D3656" s="27"/>
    </row>
    <row r="3657" spans="4:4">
      <c r="D3657" s="27"/>
    </row>
    <row r="3658" spans="4:4">
      <c r="D3658" s="27"/>
    </row>
    <row r="3659" spans="4:4">
      <c r="D3659" s="27"/>
    </row>
    <row r="3660" spans="4:4">
      <c r="D3660" s="27"/>
    </row>
    <row r="3661" spans="4:4">
      <c r="D3661" s="27"/>
    </row>
    <row r="3662" spans="4:4">
      <c r="D3662" s="27"/>
    </row>
    <row r="3663" spans="4:4">
      <c r="D3663" s="27"/>
    </row>
    <row r="3664" spans="4:4">
      <c r="D3664" s="27"/>
    </row>
    <row r="3665" spans="4:4">
      <c r="D3665" s="27"/>
    </row>
    <row r="3666" spans="4:4">
      <c r="D3666" s="27"/>
    </row>
    <row r="3667" spans="4:4">
      <c r="D3667" s="27"/>
    </row>
    <row r="3668" spans="4:4">
      <c r="D3668" s="27"/>
    </row>
    <row r="3669" spans="4:4">
      <c r="D3669" s="27"/>
    </row>
    <row r="3670" spans="4:4">
      <c r="D3670" s="27"/>
    </row>
    <row r="3671" spans="4:4">
      <c r="D3671" s="27"/>
    </row>
    <row r="3672" spans="4:4">
      <c r="D3672" s="27"/>
    </row>
    <row r="3673" spans="4:4">
      <c r="D3673" s="27"/>
    </row>
    <row r="3674" spans="4:4">
      <c r="D3674" s="27"/>
    </row>
    <row r="3675" spans="4:4">
      <c r="D3675" s="27"/>
    </row>
    <row r="3676" spans="4:4">
      <c r="D3676" s="27"/>
    </row>
    <row r="3677" spans="4:4">
      <c r="D3677" s="27"/>
    </row>
    <row r="3678" spans="4:4">
      <c r="D3678" s="27"/>
    </row>
    <row r="3679" spans="4:4">
      <c r="D3679" s="27"/>
    </row>
    <row r="3680" spans="4:4">
      <c r="D3680" s="27"/>
    </row>
    <row r="3681" spans="4:4">
      <c r="D3681" s="27"/>
    </row>
    <row r="3682" spans="4:4">
      <c r="D3682" s="27"/>
    </row>
    <row r="3683" spans="4:4">
      <c r="D3683" s="27"/>
    </row>
    <row r="3684" spans="4:4">
      <c r="D3684" s="27"/>
    </row>
    <row r="3685" spans="4:4">
      <c r="D3685" s="27"/>
    </row>
    <row r="3686" spans="4:4">
      <c r="D3686" s="27"/>
    </row>
    <row r="3687" spans="4:4">
      <c r="D3687" s="27"/>
    </row>
    <row r="3688" spans="4:4">
      <c r="D3688" s="27"/>
    </row>
    <row r="3689" spans="4:4">
      <c r="D3689" s="27"/>
    </row>
    <row r="3690" spans="4:4">
      <c r="D3690" s="27"/>
    </row>
    <row r="3691" spans="4:4">
      <c r="D3691" s="27"/>
    </row>
    <row r="3692" spans="4:4">
      <c r="D3692" s="27"/>
    </row>
    <row r="3693" spans="4:4">
      <c r="D3693" s="27"/>
    </row>
    <row r="3694" spans="4:4">
      <c r="D3694" s="27"/>
    </row>
    <row r="3695" spans="4:4">
      <c r="D3695" s="27"/>
    </row>
    <row r="3696" spans="4:4">
      <c r="D3696" s="27"/>
    </row>
    <row r="3697" spans="4:4">
      <c r="D3697" s="27"/>
    </row>
    <row r="3698" spans="4:4">
      <c r="D3698" s="27"/>
    </row>
    <row r="3699" spans="4:4">
      <c r="D3699" s="27"/>
    </row>
    <row r="3700" spans="4:4">
      <c r="D3700" s="27"/>
    </row>
    <row r="3701" spans="4:4">
      <c r="D3701" s="27"/>
    </row>
    <row r="3702" spans="4:4">
      <c r="D3702" s="27"/>
    </row>
    <row r="3703" spans="4:4">
      <c r="D3703" s="27"/>
    </row>
    <row r="3704" spans="4:4">
      <c r="D3704" s="27"/>
    </row>
    <row r="3705" spans="4:4">
      <c r="D3705" s="27"/>
    </row>
    <row r="3706" spans="4:4">
      <c r="D3706" s="27"/>
    </row>
    <row r="3707" spans="4:4">
      <c r="D3707" s="27"/>
    </row>
    <row r="3708" spans="4:4">
      <c r="D3708" s="27"/>
    </row>
    <row r="3709" spans="4:4">
      <c r="D3709" s="27"/>
    </row>
    <row r="3710" spans="4:4">
      <c r="D3710" s="27"/>
    </row>
    <row r="3711" spans="4:4">
      <c r="D3711" s="27"/>
    </row>
    <row r="3712" spans="4:4">
      <c r="D3712" s="27"/>
    </row>
    <row r="3713" spans="4:4">
      <c r="D3713" s="27"/>
    </row>
    <row r="3714" spans="4:4">
      <c r="D3714" s="27"/>
    </row>
    <row r="3715" spans="4:4">
      <c r="D3715" s="27"/>
    </row>
    <row r="3716" spans="4:4">
      <c r="D3716" s="27"/>
    </row>
    <row r="3717" spans="4:4">
      <c r="D3717" s="27"/>
    </row>
    <row r="3718" spans="4:4">
      <c r="D3718" s="27"/>
    </row>
    <row r="3719" spans="4:4">
      <c r="D3719" s="27"/>
    </row>
    <row r="3720" spans="4:4">
      <c r="D3720" s="27"/>
    </row>
    <row r="3721" spans="4:4">
      <c r="D3721" s="27"/>
    </row>
    <row r="3722" spans="4:4">
      <c r="D3722" s="27"/>
    </row>
    <row r="3723" spans="4:4">
      <c r="D3723" s="27"/>
    </row>
    <row r="3724" spans="4:4">
      <c r="D3724" s="27"/>
    </row>
    <row r="3725" spans="4:4">
      <c r="D3725" s="27"/>
    </row>
    <row r="3726" spans="4:4">
      <c r="D3726" s="27"/>
    </row>
    <row r="3727" spans="4:4">
      <c r="D3727" s="27"/>
    </row>
    <row r="3728" spans="4:4">
      <c r="D3728" s="27"/>
    </row>
    <row r="3729" spans="4:4">
      <c r="D3729" s="27"/>
    </row>
    <row r="3730" spans="4:4">
      <c r="D3730" s="27"/>
    </row>
    <row r="3731" spans="4:4">
      <c r="D3731" s="27"/>
    </row>
    <row r="3732" spans="4:4">
      <c r="D3732" s="27"/>
    </row>
    <row r="3733" spans="4:4">
      <c r="D3733" s="27"/>
    </row>
    <row r="3734" spans="4:4">
      <c r="D3734" s="27"/>
    </row>
    <row r="3735" spans="4:4">
      <c r="D3735" s="27"/>
    </row>
    <row r="3736" spans="4:4">
      <c r="D3736" s="27"/>
    </row>
    <row r="3737" spans="4:4">
      <c r="D3737" s="27"/>
    </row>
    <row r="3738" spans="4:4">
      <c r="D3738" s="27"/>
    </row>
    <row r="3739" spans="4:4">
      <c r="D3739" s="27"/>
    </row>
    <row r="3740" spans="4:4">
      <c r="D3740" s="27"/>
    </row>
    <row r="3741" spans="4:4">
      <c r="D3741" s="27"/>
    </row>
    <row r="3742" spans="4:4">
      <c r="D3742" s="27"/>
    </row>
    <row r="3743" spans="4:4">
      <c r="D3743" s="27"/>
    </row>
    <row r="3744" spans="4:4">
      <c r="D3744" s="27"/>
    </row>
    <row r="3745" spans="4:4">
      <c r="D3745" s="27"/>
    </row>
    <row r="3746" spans="4:4">
      <c r="D3746" s="27"/>
    </row>
    <row r="3747" spans="4:4">
      <c r="D3747" s="27"/>
    </row>
    <row r="3748" spans="4:4">
      <c r="D3748" s="27"/>
    </row>
    <row r="3749" spans="4:4">
      <c r="D3749" s="27"/>
    </row>
    <row r="3750" spans="4:4">
      <c r="D3750" s="27"/>
    </row>
    <row r="3751" spans="4:4">
      <c r="D3751" s="27"/>
    </row>
    <row r="3752" spans="4:4">
      <c r="D3752" s="27"/>
    </row>
    <row r="3753" spans="4:4">
      <c r="D3753" s="27"/>
    </row>
    <row r="3754" spans="4:4">
      <c r="D3754" s="27"/>
    </row>
    <row r="3755" spans="4:4">
      <c r="D3755" s="27"/>
    </row>
    <row r="3756" spans="4:4">
      <c r="D3756" s="27"/>
    </row>
    <row r="3757" spans="4:4">
      <c r="D3757" s="27"/>
    </row>
    <row r="3758" spans="4:4">
      <c r="D3758" s="27"/>
    </row>
    <row r="3759" spans="4:4">
      <c r="D3759" s="27"/>
    </row>
    <row r="3760" spans="4:4">
      <c r="D3760" s="27"/>
    </row>
    <row r="3761" spans="4:4">
      <c r="D3761" s="27"/>
    </row>
    <row r="3762" spans="4:4">
      <c r="D3762" s="27"/>
    </row>
    <row r="3763" spans="4:4">
      <c r="D3763" s="27"/>
    </row>
    <row r="3764" spans="4:4">
      <c r="D3764" s="27"/>
    </row>
    <row r="3765" spans="4:4">
      <c r="D3765" s="27"/>
    </row>
    <row r="3766" spans="4:4">
      <c r="D3766" s="27"/>
    </row>
    <row r="3767" spans="4:4">
      <c r="D3767" s="27"/>
    </row>
    <row r="3768" spans="4:4">
      <c r="D3768" s="27"/>
    </row>
    <row r="3769" spans="4:4">
      <c r="D3769" s="27"/>
    </row>
    <row r="3770" spans="4:4">
      <c r="D3770" s="27"/>
    </row>
    <row r="3771" spans="4:4">
      <c r="D3771" s="27"/>
    </row>
    <row r="3772" spans="4:4">
      <c r="D3772" s="27"/>
    </row>
    <row r="3773" spans="4:4">
      <c r="D3773" s="27"/>
    </row>
    <row r="3774" spans="4:4">
      <c r="D3774" s="27"/>
    </row>
    <row r="3775" spans="4:4">
      <c r="D3775" s="27"/>
    </row>
    <row r="3776" spans="4:4">
      <c r="D3776" s="27"/>
    </row>
    <row r="3777" spans="4:4">
      <c r="D3777" s="27"/>
    </row>
    <row r="3778" spans="4:4">
      <c r="D3778" s="27"/>
    </row>
    <row r="3779" spans="4:4">
      <c r="D3779" s="27"/>
    </row>
    <row r="3780" spans="4:4">
      <c r="D3780" s="27"/>
    </row>
    <row r="3781" spans="4:4">
      <c r="D3781" s="27"/>
    </row>
    <row r="3782" spans="4:4">
      <c r="D3782" s="27"/>
    </row>
    <row r="3783" spans="4:4">
      <c r="D3783" s="27"/>
    </row>
    <row r="3784" spans="4:4">
      <c r="D3784" s="27"/>
    </row>
    <row r="3785" spans="4:4">
      <c r="D3785" s="27"/>
    </row>
    <row r="3786" spans="4:4">
      <c r="D3786" s="27"/>
    </row>
    <row r="3787" spans="4:4">
      <c r="D3787" s="27"/>
    </row>
    <row r="3788" spans="4:4">
      <c r="D3788" s="27"/>
    </row>
    <row r="3789" spans="4:4">
      <c r="D3789" s="27"/>
    </row>
    <row r="3790" spans="4:4">
      <c r="D3790" s="27"/>
    </row>
    <row r="3791" spans="4:4">
      <c r="D3791" s="27"/>
    </row>
    <row r="3792" spans="4:4">
      <c r="D3792" s="27"/>
    </row>
    <row r="3793" spans="4:4">
      <c r="D3793" s="27"/>
    </row>
    <row r="3794" spans="4:4">
      <c r="D3794" s="27"/>
    </row>
    <row r="3795" spans="4:4">
      <c r="D3795" s="27"/>
    </row>
    <row r="3796" spans="4:4">
      <c r="D3796" s="27"/>
    </row>
    <row r="3797" spans="4:4">
      <c r="D3797" s="27"/>
    </row>
    <row r="3798" spans="4:4">
      <c r="D3798" s="27"/>
    </row>
    <row r="3799" spans="4:4">
      <c r="D3799" s="27"/>
    </row>
    <row r="3800" spans="4:4">
      <c r="D3800" s="27"/>
    </row>
    <row r="3801" spans="4:4">
      <c r="D3801" s="27"/>
    </row>
    <row r="3802" spans="4:4">
      <c r="D3802" s="27"/>
    </row>
    <row r="3803" spans="4:4">
      <c r="D3803" s="27"/>
    </row>
    <row r="3804" spans="4:4">
      <c r="D3804" s="27"/>
    </row>
    <row r="3805" spans="4:4">
      <c r="D3805" s="27"/>
    </row>
    <row r="3806" spans="4:4">
      <c r="D3806" s="27"/>
    </row>
    <row r="3807" spans="4:4">
      <c r="D3807" s="27"/>
    </row>
    <row r="3808" spans="4:4">
      <c r="D3808" s="27"/>
    </row>
    <row r="3809" spans="4:4">
      <c r="D3809" s="27"/>
    </row>
    <row r="3810" spans="4:4">
      <c r="D3810" s="27"/>
    </row>
    <row r="3811" spans="4:4">
      <c r="D3811" s="27"/>
    </row>
    <row r="3812" spans="4:4">
      <c r="D3812" s="27"/>
    </row>
    <row r="3813" spans="4:4">
      <c r="D3813" s="27"/>
    </row>
    <row r="3814" spans="4:4">
      <c r="D3814" s="27"/>
    </row>
    <row r="3815" spans="4:4">
      <c r="D3815" s="27"/>
    </row>
    <row r="3816" spans="4:4">
      <c r="D3816" s="27"/>
    </row>
    <row r="3817" spans="4:4">
      <c r="D3817" s="27"/>
    </row>
    <row r="3818" spans="4:4">
      <c r="D3818" s="27"/>
    </row>
    <row r="3819" spans="4:4">
      <c r="D3819" s="27"/>
    </row>
    <row r="3820" spans="4:4">
      <c r="D3820" s="27"/>
    </row>
    <row r="3821" spans="4:4">
      <c r="D3821" s="27"/>
    </row>
    <row r="3822" spans="4:4">
      <c r="D3822" s="27"/>
    </row>
    <row r="3823" spans="4:4">
      <c r="D3823" s="27"/>
    </row>
    <row r="3824" spans="4:4">
      <c r="D3824" s="27"/>
    </row>
    <row r="3825" spans="4:4">
      <c r="D3825" s="27"/>
    </row>
    <row r="3826" spans="4:4">
      <c r="D3826" s="27"/>
    </row>
    <row r="3827" spans="4:4">
      <c r="D3827" s="27"/>
    </row>
    <row r="3828" spans="4:4">
      <c r="D3828" s="27"/>
    </row>
    <row r="3829" spans="4:4">
      <c r="D3829" s="27"/>
    </row>
    <row r="3830" spans="4:4">
      <c r="D3830" s="27"/>
    </row>
    <row r="3831" spans="4:4">
      <c r="D3831" s="27"/>
    </row>
    <row r="3832" spans="4:4">
      <c r="D3832" s="27"/>
    </row>
    <row r="3833" spans="4:4">
      <c r="D3833" s="27"/>
    </row>
    <row r="3834" spans="4:4">
      <c r="D3834" s="27"/>
    </row>
    <row r="3835" spans="4:4">
      <c r="D3835" s="27"/>
    </row>
    <row r="3836" spans="4:4">
      <c r="D3836" s="27"/>
    </row>
    <row r="3837" spans="4:4">
      <c r="D3837" s="27"/>
    </row>
    <row r="3838" spans="4:4">
      <c r="D3838" s="27"/>
    </row>
    <row r="3839" spans="4:4">
      <c r="D3839" s="27"/>
    </row>
    <row r="3840" spans="4:4">
      <c r="D3840" s="27"/>
    </row>
    <row r="3841" spans="4:4">
      <c r="D3841" s="27"/>
    </row>
    <row r="3842" spans="4:4">
      <c r="D3842" s="27"/>
    </row>
    <row r="3843" spans="4:4">
      <c r="D3843" s="27"/>
    </row>
    <row r="3844" spans="4:4">
      <c r="D3844" s="27"/>
    </row>
    <row r="3845" spans="4:4">
      <c r="D3845" s="27"/>
    </row>
    <row r="3846" spans="4:4">
      <c r="D3846" s="27"/>
    </row>
    <row r="3847" spans="4:4">
      <c r="D3847" s="27"/>
    </row>
    <row r="3848" spans="4:4">
      <c r="D3848" s="27"/>
    </row>
    <row r="3849" spans="4:4">
      <c r="D3849" s="27"/>
    </row>
    <row r="3850" spans="4:4">
      <c r="D3850" s="27"/>
    </row>
    <row r="3851" spans="4:4">
      <c r="D3851" s="27"/>
    </row>
    <row r="3852" spans="4:4">
      <c r="D3852" s="27"/>
    </row>
    <row r="3853" spans="4:4">
      <c r="D3853" s="27"/>
    </row>
    <row r="3854" spans="4:4">
      <c r="D3854" s="27"/>
    </row>
    <row r="3855" spans="4:4">
      <c r="D3855" s="27"/>
    </row>
    <row r="3856" spans="4:4">
      <c r="D3856" s="27"/>
    </row>
    <row r="3857" spans="4:4">
      <c r="D3857" s="27"/>
    </row>
    <row r="3858" spans="4:4">
      <c r="D3858" s="27"/>
    </row>
    <row r="3859" spans="4:4">
      <c r="D3859" s="27"/>
    </row>
    <row r="3860" spans="4:4">
      <c r="D3860" s="27"/>
    </row>
    <row r="3861" spans="4:4">
      <c r="D3861" s="27"/>
    </row>
    <row r="3862" spans="4:4">
      <c r="D3862" s="27"/>
    </row>
    <row r="3863" spans="4:4">
      <c r="D3863" s="27"/>
    </row>
    <row r="3864" spans="4:4">
      <c r="D3864" s="27"/>
    </row>
    <row r="3865" spans="4:4">
      <c r="D3865" s="27"/>
    </row>
    <row r="3866" spans="4:4">
      <c r="D3866" s="27"/>
    </row>
    <row r="3867" spans="4:4">
      <c r="D3867" s="27"/>
    </row>
    <row r="3868" spans="4:4">
      <c r="D3868" s="27"/>
    </row>
    <row r="3869" spans="4:4">
      <c r="D3869" s="27"/>
    </row>
    <row r="3870" spans="4:4">
      <c r="D3870" s="27"/>
    </row>
    <row r="3871" spans="4:4">
      <c r="D3871" s="27"/>
    </row>
    <row r="3872" spans="4:4">
      <c r="D3872" s="27"/>
    </row>
    <row r="3873" spans="4:4">
      <c r="D3873" s="27"/>
    </row>
    <row r="3874" spans="4:4">
      <c r="D3874" s="27"/>
    </row>
    <row r="3875" spans="4:4">
      <c r="D3875" s="27"/>
    </row>
    <row r="3876" spans="4:4">
      <c r="D3876" s="27"/>
    </row>
    <row r="3877" spans="4:4">
      <c r="D3877" s="27"/>
    </row>
    <row r="3878" spans="4:4">
      <c r="D3878" s="27"/>
    </row>
    <row r="3879" spans="4:4">
      <c r="D3879" s="27"/>
    </row>
    <row r="3880" spans="4:4">
      <c r="D3880" s="27"/>
    </row>
    <row r="3881" spans="4:4">
      <c r="D3881" s="27"/>
    </row>
    <row r="3882" spans="4:4">
      <c r="D3882" s="27"/>
    </row>
    <row r="3883" spans="4:4">
      <c r="D3883" s="27"/>
    </row>
    <row r="3884" spans="4:4">
      <c r="D3884" s="27"/>
    </row>
    <row r="3885" spans="4:4">
      <c r="D3885" s="27"/>
    </row>
    <row r="3886" spans="4:4">
      <c r="D3886" s="27"/>
    </row>
    <row r="3887" spans="4:4">
      <c r="D3887" s="27"/>
    </row>
    <row r="3888" spans="4:4">
      <c r="D3888" s="27"/>
    </row>
    <row r="3889" spans="4:4">
      <c r="D3889" s="27"/>
    </row>
    <row r="3890" spans="4:4">
      <c r="D3890" s="27"/>
    </row>
    <row r="3891" spans="4:4">
      <c r="D3891" s="27"/>
    </row>
    <row r="3892" spans="4:4">
      <c r="D3892" s="27"/>
    </row>
    <row r="3893" spans="4:4">
      <c r="D3893" s="27"/>
    </row>
    <row r="3894" spans="4:4">
      <c r="D3894" s="27"/>
    </row>
    <row r="3895" spans="4:4">
      <c r="D3895" s="27"/>
    </row>
    <row r="3896" spans="4:4">
      <c r="D3896" s="27"/>
    </row>
    <row r="3897" spans="4:4">
      <c r="D3897" s="27"/>
    </row>
    <row r="3898" spans="4:4">
      <c r="D3898" s="27"/>
    </row>
    <row r="3899" spans="4:4">
      <c r="D3899" s="27"/>
    </row>
    <row r="3900" spans="4:4">
      <c r="D3900" s="27"/>
    </row>
    <row r="3901" spans="4:4">
      <c r="D3901" s="27"/>
    </row>
    <row r="3902" spans="4:4">
      <c r="D3902" s="27"/>
    </row>
    <row r="3903" spans="4:4">
      <c r="D3903" s="27"/>
    </row>
    <row r="3904" spans="4:4">
      <c r="D3904" s="27"/>
    </row>
    <row r="3905" spans="4:4">
      <c r="D3905" s="27"/>
    </row>
    <row r="3906" spans="4:4">
      <c r="D3906" s="27"/>
    </row>
    <row r="3907" spans="4:4">
      <c r="D3907" s="27"/>
    </row>
    <row r="3908" spans="4:4">
      <c r="D3908" s="27"/>
    </row>
    <row r="3909" spans="4:4">
      <c r="D3909" s="27"/>
    </row>
    <row r="3910" spans="4:4">
      <c r="D3910" s="27"/>
    </row>
    <row r="3911" spans="4:4">
      <c r="D3911" s="27"/>
    </row>
    <row r="3912" spans="4:4">
      <c r="D3912" s="27"/>
    </row>
    <row r="3913" spans="4:4">
      <c r="D3913" s="27"/>
    </row>
    <row r="3914" spans="4:4">
      <c r="D3914" s="27"/>
    </row>
    <row r="3915" spans="4:4">
      <c r="D3915" s="27"/>
    </row>
    <row r="3916" spans="4:4">
      <c r="D3916" s="27"/>
    </row>
    <row r="3917" spans="4:4">
      <c r="D3917" s="27"/>
    </row>
    <row r="3918" spans="4:4">
      <c r="D3918" s="27"/>
    </row>
    <row r="3919" spans="4:4">
      <c r="D3919" s="27"/>
    </row>
    <row r="3920" spans="4:4">
      <c r="D3920" s="27"/>
    </row>
    <row r="3921" spans="4:4">
      <c r="D3921" s="27"/>
    </row>
    <row r="3922" spans="4:4">
      <c r="D3922" s="27"/>
    </row>
    <row r="3923" spans="4:4">
      <c r="D3923" s="27"/>
    </row>
    <row r="3924" spans="4:4">
      <c r="D3924" s="27"/>
    </row>
    <row r="3925" spans="4:4">
      <c r="D3925" s="27"/>
    </row>
    <row r="3926" spans="4:4">
      <c r="D3926" s="27"/>
    </row>
    <row r="3927" spans="4:4">
      <c r="D3927" s="27"/>
    </row>
    <row r="3928" spans="4:4">
      <c r="D3928" s="27"/>
    </row>
    <row r="3929" spans="4:4">
      <c r="D3929" s="27"/>
    </row>
    <row r="3930" spans="4:4">
      <c r="D3930" s="27"/>
    </row>
    <row r="3931" spans="4:4">
      <c r="D3931" s="27"/>
    </row>
    <row r="3932" spans="4:4">
      <c r="D3932" s="27"/>
    </row>
    <row r="3933" spans="4:4">
      <c r="D3933" s="27"/>
    </row>
    <row r="3934" spans="4:4">
      <c r="D3934" s="27"/>
    </row>
    <row r="3935" spans="4:4">
      <c r="D3935" s="27"/>
    </row>
    <row r="3936" spans="4:4">
      <c r="D3936" s="27"/>
    </row>
    <row r="3937" spans="4:4">
      <c r="D3937" s="27"/>
    </row>
    <row r="3938" spans="4:4">
      <c r="D3938" s="27"/>
    </row>
    <row r="3939" spans="4:4">
      <c r="D3939" s="27"/>
    </row>
    <row r="3940" spans="4:4">
      <c r="D3940" s="27"/>
    </row>
    <row r="3941" spans="4:4">
      <c r="D3941" s="27"/>
    </row>
    <row r="3942" spans="4:4">
      <c r="D3942" s="27"/>
    </row>
    <row r="3943" spans="4:4">
      <c r="D3943" s="27"/>
    </row>
    <row r="3944" spans="4:4">
      <c r="D3944" s="27"/>
    </row>
    <row r="3945" spans="4:4">
      <c r="D3945" s="27"/>
    </row>
    <row r="3946" spans="4:4">
      <c r="D3946" s="27"/>
    </row>
    <row r="3947" spans="4:4">
      <c r="D3947" s="27"/>
    </row>
    <row r="3948" spans="4:4">
      <c r="D3948" s="27"/>
    </row>
    <row r="3949" spans="4:4">
      <c r="D3949" s="27"/>
    </row>
    <row r="3950" spans="4:4">
      <c r="D3950" s="27"/>
    </row>
    <row r="3951" spans="4:4">
      <c r="D3951" s="27"/>
    </row>
    <row r="3952" spans="4:4">
      <c r="D3952" s="27"/>
    </row>
    <row r="3953" spans="4:4">
      <c r="D3953" s="27"/>
    </row>
    <row r="3954" spans="4:4">
      <c r="D3954" s="27"/>
    </row>
    <row r="3955" spans="4:4">
      <c r="D3955" s="27"/>
    </row>
    <row r="3956" spans="4:4">
      <c r="D3956" s="27"/>
    </row>
    <row r="3957" spans="4:4">
      <c r="D3957" s="27"/>
    </row>
    <row r="3958" spans="4:4">
      <c r="D3958" s="27"/>
    </row>
    <row r="3959" spans="4:4">
      <c r="D3959" s="27"/>
    </row>
    <row r="3960" spans="4:4">
      <c r="D3960" s="27"/>
    </row>
    <row r="3961" spans="4:4">
      <c r="D3961" s="27"/>
    </row>
    <row r="3962" spans="4:4">
      <c r="D3962" s="27"/>
    </row>
    <row r="3963" spans="4:4">
      <c r="D3963" s="27"/>
    </row>
    <row r="3964" spans="4:4">
      <c r="D3964" s="27"/>
    </row>
    <row r="3965" spans="4:4">
      <c r="D3965" s="27"/>
    </row>
    <row r="3966" spans="4:4">
      <c r="D3966" s="27"/>
    </row>
    <row r="3967" spans="4:4">
      <c r="D3967" s="27"/>
    </row>
    <row r="3968" spans="4:4">
      <c r="D3968" s="27"/>
    </row>
    <row r="3969" spans="4:4">
      <c r="D3969" s="27"/>
    </row>
    <row r="3970" spans="4:4">
      <c r="D3970" s="27"/>
    </row>
    <row r="3971" spans="4:4">
      <c r="D3971" s="27"/>
    </row>
    <row r="3972" spans="4:4">
      <c r="D3972" s="27"/>
    </row>
    <row r="3973" spans="4:4">
      <c r="D3973" s="27"/>
    </row>
    <row r="3974" spans="4:4">
      <c r="D3974" s="27"/>
    </row>
    <row r="3975" spans="4:4">
      <c r="D3975" s="27"/>
    </row>
    <row r="3976" spans="4:4">
      <c r="D3976" s="27"/>
    </row>
    <row r="3977" spans="4:4">
      <c r="D3977" s="27"/>
    </row>
    <row r="3978" spans="4:4">
      <c r="D3978" s="27"/>
    </row>
    <row r="3979" spans="4:4">
      <c r="D3979" s="27"/>
    </row>
    <row r="3980" spans="4:4">
      <c r="D3980" s="27"/>
    </row>
    <row r="3981" spans="4:4">
      <c r="D3981" s="27"/>
    </row>
    <row r="3982" spans="4:4">
      <c r="D3982" s="27"/>
    </row>
    <row r="3983" spans="4:4">
      <c r="D3983" s="27"/>
    </row>
    <row r="3984" spans="4:4">
      <c r="D3984" s="27"/>
    </row>
    <row r="3985" spans="4:4">
      <c r="D3985" s="27"/>
    </row>
    <row r="3986" spans="4:4">
      <c r="D3986" s="27"/>
    </row>
    <row r="3987" spans="4:4">
      <c r="D3987" s="27"/>
    </row>
    <row r="3988" spans="4:4">
      <c r="D3988" s="27"/>
    </row>
    <row r="3989" spans="4:4">
      <c r="D3989" s="27"/>
    </row>
    <row r="3990" spans="4:4">
      <c r="D3990" s="27"/>
    </row>
    <row r="3991" spans="4:4">
      <c r="D3991" s="27"/>
    </row>
    <row r="3992" spans="4:4">
      <c r="D3992" s="27"/>
    </row>
    <row r="3993" spans="4:4">
      <c r="D3993" s="27"/>
    </row>
    <row r="3994" spans="4:4">
      <c r="D3994" s="27"/>
    </row>
    <row r="3995" spans="4:4">
      <c r="D3995" s="27"/>
    </row>
    <row r="3996" spans="4:4">
      <c r="D3996" s="27"/>
    </row>
    <row r="3997" spans="4:4">
      <c r="D3997" s="27"/>
    </row>
    <row r="3998" spans="4:4">
      <c r="D3998" s="27"/>
    </row>
    <row r="3999" spans="4:4">
      <c r="D3999" s="27"/>
    </row>
    <row r="4000" spans="4:4">
      <c r="D4000" s="27"/>
    </row>
    <row r="4001" spans="4:4">
      <c r="D4001" s="27"/>
    </row>
    <row r="4002" spans="4:4">
      <c r="D4002" s="27"/>
    </row>
    <row r="4003" spans="4:4">
      <c r="D4003" s="27"/>
    </row>
    <row r="4004" spans="4:4">
      <c r="D4004" s="27"/>
    </row>
    <row r="4005" spans="4:4">
      <c r="D4005" s="27"/>
    </row>
    <row r="4006" spans="4:4">
      <c r="D4006" s="27"/>
    </row>
    <row r="4007" spans="4:4">
      <c r="D4007" s="27"/>
    </row>
    <row r="4008" spans="4:4">
      <c r="D4008" s="27"/>
    </row>
    <row r="4009" spans="4:4">
      <c r="D4009" s="27"/>
    </row>
    <row r="4010" spans="4:4">
      <c r="D4010" s="27"/>
    </row>
    <row r="4011" spans="4:4">
      <c r="D4011" s="27"/>
    </row>
    <row r="4012" spans="4:4">
      <c r="D4012" s="27"/>
    </row>
    <row r="4013" spans="4:4">
      <c r="D4013" s="27"/>
    </row>
    <row r="4014" spans="4:4">
      <c r="D4014" s="27"/>
    </row>
    <row r="4015" spans="4:4">
      <c r="D4015" s="27"/>
    </row>
    <row r="4016" spans="4:4">
      <c r="D4016" s="27"/>
    </row>
    <row r="4017" spans="4:4">
      <c r="D4017" s="27"/>
    </row>
    <row r="4018" spans="4:4">
      <c r="D4018" s="27"/>
    </row>
    <row r="4019" spans="4:4">
      <c r="D4019" s="27"/>
    </row>
    <row r="4020" spans="4:4">
      <c r="D4020" s="27"/>
    </row>
    <row r="4021" spans="4:4">
      <c r="D4021" s="27"/>
    </row>
    <row r="4022" spans="4:4">
      <c r="D4022" s="27"/>
    </row>
    <row r="4023" spans="4:4">
      <c r="D4023" s="27"/>
    </row>
    <row r="4024" spans="4:4">
      <c r="D4024" s="27"/>
    </row>
    <row r="4025" spans="4:4">
      <c r="D4025" s="27"/>
    </row>
    <row r="4026" spans="4:4">
      <c r="D4026" s="27"/>
    </row>
    <row r="4027" spans="4:4">
      <c r="D4027" s="27"/>
    </row>
    <row r="4028" spans="4:4">
      <c r="D4028" s="27"/>
    </row>
    <row r="4029" spans="4:4">
      <c r="D4029" s="27"/>
    </row>
    <row r="4030" spans="4:4">
      <c r="D4030" s="27"/>
    </row>
    <row r="4031" spans="4:4">
      <c r="D4031" s="27"/>
    </row>
    <row r="4032" spans="4:4">
      <c r="D4032" s="27"/>
    </row>
    <row r="4033" spans="4:4">
      <c r="D4033" s="27"/>
    </row>
    <row r="4034" spans="4:4">
      <c r="D4034" s="27"/>
    </row>
    <row r="4035" spans="4:4">
      <c r="D4035" s="27"/>
    </row>
    <row r="4036" spans="4:4">
      <c r="D4036" s="27"/>
    </row>
    <row r="4037" spans="4:4">
      <c r="D4037" s="27"/>
    </row>
    <row r="4038" spans="4:4">
      <c r="D4038" s="27"/>
    </row>
    <row r="4039" spans="4:4">
      <c r="D4039" s="27"/>
    </row>
    <row r="4040" spans="4:4">
      <c r="D4040" s="27"/>
    </row>
    <row r="4041" spans="4:4">
      <c r="D4041" s="27"/>
    </row>
    <row r="4042" spans="4:4">
      <c r="D4042" s="27"/>
    </row>
    <row r="4043" spans="4:4">
      <c r="D4043" s="27"/>
    </row>
    <row r="4044" spans="4:4">
      <c r="D4044" s="27"/>
    </row>
    <row r="4045" spans="4:4">
      <c r="D4045" s="27"/>
    </row>
    <row r="4046" spans="4:4">
      <c r="D4046" s="27"/>
    </row>
    <row r="4047" spans="4:4">
      <c r="D4047" s="27"/>
    </row>
    <row r="4048" spans="4:4">
      <c r="D4048" s="27"/>
    </row>
    <row r="4049" spans="4:4">
      <c r="D4049" s="27"/>
    </row>
    <row r="4050" spans="4:4">
      <c r="D4050" s="27"/>
    </row>
    <row r="4051" spans="4:4">
      <c r="D4051" s="27"/>
    </row>
    <row r="4052" spans="4:4">
      <c r="D4052" s="27"/>
    </row>
    <row r="4053" spans="4:4">
      <c r="D4053" s="27"/>
    </row>
    <row r="4054" spans="4:4">
      <c r="D4054" s="27"/>
    </row>
    <row r="4055" spans="4:4">
      <c r="D4055" s="27"/>
    </row>
    <row r="4056" spans="4:4">
      <c r="D4056" s="27"/>
    </row>
    <row r="4057" spans="4:4">
      <c r="D4057" s="27"/>
    </row>
    <row r="4058" spans="4:4">
      <c r="D4058" s="27"/>
    </row>
    <row r="4059" spans="4:4">
      <c r="D4059" s="27"/>
    </row>
    <row r="4060" spans="4:4">
      <c r="D4060" s="27"/>
    </row>
    <row r="4061" spans="4:4">
      <c r="D4061" s="27"/>
    </row>
    <row r="4062" spans="4:4">
      <c r="D4062" s="27"/>
    </row>
    <row r="4063" spans="4:4">
      <c r="D4063" s="27"/>
    </row>
    <row r="4064" spans="4:4">
      <c r="D4064" s="27"/>
    </row>
    <row r="4065" spans="4:4">
      <c r="D4065" s="27"/>
    </row>
    <row r="4066" spans="4:4">
      <c r="D4066" s="27"/>
    </row>
    <row r="4067" spans="4:4">
      <c r="D4067" s="27"/>
    </row>
    <row r="4068" spans="4:4">
      <c r="D4068" s="27"/>
    </row>
    <row r="4069" spans="4:4">
      <c r="D4069" s="27"/>
    </row>
    <row r="4070" spans="4:4">
      <c r="D4070" s="27"/>
    </row>
    <row r="4071" spans="4:4">
      <c r="D4071" s="27"/>
    </row>
    <row r="4072" spans="4:4">
      <c r="D4072" s="27"/>
    </row>
    <row r="4073" spans="4:4">
      <c r="D4073" s="27"/>
    </row>
    <row r="4074" spans="4:4">
      <c r="D4074" s="27"/>
    </row>
    <row r="4075" spans="4:4">
      <c r="D4075" s="27"/>
    </row>
    <row r="4076" spans="4:4">
      <c r="D4076" s="27"/>
    </row>
    <row r="4077" spans="4:4">
      <c r="D4077" s="27"/>
    </row>
    <row r="4078" spans="4:4">
      <c r="D4078" s="27"/>
    </row>
    <row r="4079" spans="4:4">
      <c r="D4079" s="27"/>
    </row>
    <row r="4080" spans="4:4">
      <c r="D4080" s="27"/>
    </row>
    <row r="4081" spans="4:4">
      <c r="D4081" s="27"/>
    </row>
    <row r="4082" spans="4:4">
      <c r="D4082" s="27"/>
    </row>
    <row r="4083" spans="4:4">
      <c r="D4083" s="27"/>
    </row>
    <row r="4084" spans="4:4">
      <c r="D4084" s="27"/>
    </row>
    <row r="4085" spans="4:4">
      <c r="D4085" s="27"/>
    </row>
    <row r="4086" spans="4:4">
      <c r="D4086" s="27"/>
    </row>
    <row r="4087" spans="4:4">
      <c r="D4087" s="27"/>
    </row>
    <row r="4088" spans="4:4">
      <c r="D4088" s="27"/>
    </row>
    <row r="4089" spans="4:4">
      <c r="D4089" s="27"/>
    </row>
    <row r="4090" spans="4:4">
      <c r="D4090" s="27"/>
    </row>
    <row r="4091" spans="4:4">
      <c r="D4091" s="27"/>
    </row>
    <row r="4092" spans="4:4">
      <c r="D4092" s="27"/>
    </row>
    <row r="4093" spans="4:4">
      <c r="D4093" s="27"/>
    </row>
    <row r="4094" spans="4:4">
      <c r="D4094" s="27"/>
    </row>
    <row r="4095" spans="4:4">
      <c r="D4095" s="27"/>
    </row>
    <row r="4096" spans="4:4">
      <c r="D4096" s="27"/>
    </row>
    <row r="4097" spans="4:4">
      <c r="D4097" s="27"/>
    </row>
    <row r="4098" spans="4:4">
      <c r="D4098" s="27"/>
    </row>
    <row r="4099" spans="4:4">
      <c r="D4099" s="27"/>
    </row>
    <row r="4100" spans="4:4">
      <c r="D4100" s="27"/>
    </row>
    <row r="4101" spans="4:4">
      <c r="D4101" s="27"/>
    </row>
    <row r="4102" spans="4:4">
      <c r="D4102" s="27"/>
    </row>
    <row r="4103" spans="4:4">
      <c r="D4103" s="27"/>
    </row>
    <row r="4104" spans="4:4">
      <c r="D4104" s="27"/>
    </row>
    <row r="4105" spans="4:4">
      <c r="D4105" s="27"/>
    </row>
    <row r="4106" spans="4:4">
      <c r="D4106" s="27"/>
    </row>
    <row r="4107" spans="4:4">
      <c r="D4107" s="27"/>
    </row>
    <row r="4108" spans="4:4">
      <c r="D4108" s="27"/>
    </row>
    <row r="4109" spans="4:4">
      <c r="D4109" s="27"/>
    </row>
    <row r="4110" spans="4:4">
      <c r="D4110" s="27"/>
    </row>
    <row r="4111" spans="4:4">
      <c r="D4111" s="27"/>
    </row>
    <row r="4112" spans="4:4">
      <c r="D4112" s="27"/>
    </row>
    <row r="4113" spans="4:4">
      <c r="D4113" s="27"/>
    </row>
    <row r="4114" spans="4:4">
      <c r="D4114" s="27"/>
    </row>
    <row r="4115" spans="4:4">
      <c r="D4115" s="27"/>
    </row>
    <row r="4116" spans="4:4">
      <c r="D4116" s="27"/>
    </row>
    <row r="4117" spans="4:4">
      <c r="D4117" s="27"/>
    </row>
    <row r="4118" spans="4:4">
      <c r="D4118" s="27"/>
    </row>
    <row r="4119" spans="4:4">
      <c r="D4119" s="27"/>
    </row>
    <row r="4120" spans="4:4">
      <c r="D4120" s="27"/>
    </row>
    <row r="4121" spans="4:4">
      <c r="D4121" s="27"/>
    </row>
    <row r="4122" spans="4:4">
      <c r="D4122" s="27"/>
    </row>
    <row r="4123" spans="4:4">
      <c r="D4123" s="27"/>
    </row>
    <row r="4124" spans="4:4">
      <c r="D4124" s="27"/>
    </row>
    <row r="4125" spans="4:4">
      <c r="D4125" s="27"/>
    </row>
    <row r="4126" spans="4:4">
      <c r="D4126" s="27"/>
    </row>
    <row r="4127" spans="4:4">
      <c r="D4127" s="27"/>
    </row>
    <row r="4128" spans="4:4">
      <c r="D4128" s="27"/>
    </row>
    <row r="4129" spans="4:4">
      <c r="D4129" s="27"/>
    </row>
    <row r="4130" spans="4:4">
      <c r="D4130" s="27"/>
    </row>
    <row r="4131" spans="4:4">
      <c r="D4131" s="27"/>
    </row>
    <row r="4132" spans="4:4">
      <c r="D4132" s="27"/>
    </row>
    <row r="4133" spans="4:4">
      <c r="D4133" s="27"/>
    </row>
    <row r="4134" spans="4:4">
      <c r="D4134" s="27"/>
    </row>
    <row r="4135" spans="4:4">
      <c r="D4135" s="27"/>
    </row>
    <row r="4136" spans="4:4">
      <c r="D4136" s="27"/>
    </row>
    <row r="4137" spans="4:4">
      <c r="D4137" s="27"/>
    </row>
    <row r="4138" spans="4:4">
      <c r="D4138" s="27"/>
    </row>
    <row r="4139" spans="4:4">
      <c r="D4139" s="27"/>
    </row>
    <row r="4140" spans="4:4">
      <c r="D4140" s="27"/>
    </row>
    <row r="4141" spans="4:4">
      <c r="D4141" s="27"/>
    </row>
    <row r="4142" spans="4:4">
      <c r="D4142" s="27"/>
    </row>
    <row r="4143" spans="4:4">
      <c r="D4143" s="27"/>
    </row>
    <row r="4144" spans="4:4">
      <c r="D4144" s="27"/>
    </row>
    <row r="4145" spans="4:4">
      <c r="D4145" s="27"/>
    </row>
    <row r="4146" spans="4:4">
      <c r="D4146" s="27"/>
    </row>
    <row r="4147" spans="4:4">
      <c r="D4147" s="27"/>
    </row>
    <row r="4148" spans="4:4">
      <c r="D4148" s="27"/>
    </row>
    <row r="4149" spans="4:4">
      <c r="D4149" s="27"/>
    </row>
    <row r="4150" spans="4:4">
      <c r="D4150" s="27"/>
    </row>
    <row r="4151" spans="4:4">
      <c r="D4151" s="27"/>
    </row>
    <row r="4152" spans="4:4">
      <c r="D4152" s="27"/>
    </row>
    <row r="4153" spans="4:4">
      <c r="D4153" s="27"/>
    </row>
    <row r="4154" spans="4:4">
      <c r="D4154" s="27"/>
    </row>
    <row r="4155" spans="4:4">
      <c r="D4155" s="27"/>
    </row>
    <row r="4156" spans="4:4">
      <c r="D4156" s="27"/>
    </row>
    <row r="4157" spans="4:4">
      <c r="D4157" s="27"/>
    </row>
    <row r="4158" spans="4:4">
      <c r="D4158" s="27"/>
    </row>
    <row r="4159" spans="4:4">
      <c r="D4159" s="27"/>
    </row>
    <row r="4160" spans="4:4">
      <c r="D4160" s="27"/>
    </row>
    <row r="4161" spans="4:4">
      <c r="D4161" s="27"/>
    </row>
    <row r="4162" spans="4:4">
      <c r="D4162" s="27"/>
    </row>
    <row r="4163" spans="4:4">
      <c r="D4163" s="27"/>
    </row>
    <row r="4164" spans="4:4">
      <c r="D4164" s="27"/>
    </row>
    <row r="4165" spans="4:4">
      <c r="D4165" s="27"/>
    </row>
    <row r="4166" spans="4:4">
      <c r="D4166" s="27"/>
    </row>
    <row r="4167" spans="4:4">
      <c r="D4167" s="27"/>
    </row>
    <row r="4168" spans="4:4">
      <c r="D4168" s="27"/>
    </row>
    <row r="4169" spans="4:4">
      <c r="D4169" s="27"/>
    </row>
    <row r="4170" spans="4:4">
      <c r="D4170" s="27"/>
    </row>
    <row r="4171" spans="4:4">
      <c r="D4171" s="27"/>
    </row>
    <row r="4172" spans="4:4">
      <c r="D4172" s="27"/>
    </row>
    <row r="4173" spans="4:4">
      <c r="D4173" s="27"/>
    </row>
    <row r="4174" spans="4:4">
      <c r="D4174" s="27"/>
    </row>
    <row r="4175" spans="4:4">
      <c r="D4175" s="27"/>
    </row>
    <row r="4176" spans="4:4">
      <c r="D4176" s="27"/>
    </row>
    <row r="4177" spans="4:4">
      <c r="D4177" s="27"/>
    </row>
    <row r="4178" spans="4:4">
      <c r="D4178" s="27"/>
    </row>
    <row r="4179" spans="4:4">
      <c r="D4179" s="27"/>
    </row>
    <row r="4180" spans="4:4">
      <c r="D4180" s="27"/>
    </row>
    <row r="4181" spans="4:4">
      <c r="D4181" s="27"/>
    </row>
    <row r="4182" spans="4:4">
      <c r="D4182" s="27"/>
    </row>
    <row r="4183" spans="4:4">
      <c r="D4183" s="27"/>
    </row>
    <row r="4184" spans="4:4">
      <c r="D4184" s="27"/>
    </row>
    <row r="4185" spans="4:4">
      <c r="D4185" s="27"/>
    </row>
    <row r="4186" spans="4:4">
      <c r="D4186" s="27"/>
    </row>
    <row r="4187" spans="4:4">
      <c r="D4187" s="27"/>
    </row>
    <row r="4188" spans="4:4">
      <c r="D4188" s="27"/>
    </row>
    <row r="4189" spans="4:4">
      <c r="D4189" s="27"/>
    </row>
    <row r="4190" spans="4:4">
      <c r="D4190" s="27"/>
    </row>
    <row r="4191" spans="4:4">
      <c r="D4191" s="27"/>
    </row>
    <row r="4192" spans="4:4">
      <c r="D4192" s="27"/>
    </row>
    <row r="4193" spans="4:4">
      <c r="D4193" s="27"/>
    </row>
    <row r="4194" spans="4:4">
      <c r="D4194" s="27"/>
    </row>
    <row r="4195" spans="4:4">
      <c r="D4195" s="27"/>
    </row>
    <row r="4196" spans="4:4">
      <c r="D4196" s="27"/>
    </row>
    <row r="4197" spans="4:4">
      <c r="D4197" s="27"/>
    </row>
    <row r="4198" spans="4:4">
      <c r="D4198" s="27"/>
    </row>
    <row r="4199" spans="4:4">
      <c r="D4199" s="27"/>
    </row>
    <row r="4200" spans="4:4">
      <c r="D4200" s="27"/>
    </row>
    <row r="4201" spans="4:4">
      <c r="D4201" s="27"/>
    </row>
    <row r="4202" spans="4:4">
      <c r="D4202" s="27"/>
    </row>
    <row r="4203" spans="4:4">
      <c r="D4203" s="27"/>
    </row>
    <row r="4204" spans="4:4">
      <c r="D4204" s="27"/>
    </row>
    <row r="4205" spans="4:4">
      <c r="D4205" s="27"/>
    </row>
    <row r="4206" spans="4:4">
      <c r="D4206" s="27"/>
    </row>
    <row r="4207" spans="4:4">
      <c r="D4207" s="27"/>
    </row>
    <row r="4208" spans="4:4">
      <c r="D4208" s="27"/>
    </row>
    <row r="4209" spans="4:4">
      <c r="D4209" s="27"/>
    </row>
    <row r="4210" spans="4:4">
      <c r="D4210" s="27"/>
    </row>
    <row r="4211" spans="4:4">
      <c r="D4211" s="27"/>
    </row>
    <row r="4212" spans="4:4">
      <c r="D4212" s="27"/>
    </row>
    <row r="4213" spans="4:4">
      <c r="D4213" s="27"/>
    </row>
    <row r="4214" spans="4:4">
      <c r="D4214" s="27"/>
    </row>
    <row r="4215" spans="4:4">
      <c r="D4215" s="27"/>
    </row>
    <row r="4216" spans="4:4">
      <c r="D4216" s="27"/>
    </row>
    <row r="4217" spans="4:4">
      <c r="D4217" s="27"/>
    </row>
    <row r="4218" spans="4:4">
      <c r="D4218" s="27"/>
    </row>
    <row r="4219" spans="4:4">
      <c r="D4219" s="27"/>
    </row>
    <row r="4220" spans="4:4">
      <c r="D4220" s="27"/>
    </row>
    <row r="4221" spans="4:4">
      <c r="D4221" s="27"/>
    </row>
    <row r="4222" spans="4:4">
      <c r="D4222" s="27"/>
    </row>
    <row r="4223" spans="4:4">
      <c r="D4223" s="27"/>
    </row>
    <row r="4224" spans="4:4">
      <c r="D4224" s="27"/>
    </row>
    <row r="4225" spans="4:4">
      <c r="D4225" s="27"/>
    </row>
    <row r="4226" spans="4:4">
      <c r="D4226" s="27"/>
    </row>
    <row r="4227" spans="4:4">
      <c r="D4227" s="27"/>
    </row>
    <row r="4228" spans="4:4">
      <c r="D4228" s="27"/>
    </row>
    <row r="4229" spans="4:4">
      <c r="D4229" s="27"/>
    </row>
    <row r="4230" spans="4:4">
      <c r="D4230" s="27"/>
    </row>
    <row r="4231" spans="4:4">
      <c r="D4231" s="27"/>
    </row>
    <row r="4232" spans="4:4">
      <c r="D4232" s="27"/>
    </row>
    <row r="4233" spans="4:4">
      <c r="D4233" s="27"/>
    </row>
    <row r="4234" spans="4:4">
      <c r="D4234" s="27"/>
    </row>
    <row r="4235" spans="4:4">
      <c r="D4235" s="27"/>
    </row>
    <row r="4236" spans="4:4">
      <c r="D4236" s="27"/>
    </row>
    <row r="4237" spans="4:4">
      <c r="D4237" s="27"/>
    </row>
    <row r="4238" spans="4:4">
      <c r="D4238" s="27"/>
    </row>
    <row r="4239" spans="4:4">
      <c r="D4239" s="27"/>
    </row>
    <row r="4240" spans="4:4">
      <c r="D4240" s="27"/>
    </row>
    <row r="4241" spans="4:4">
      <c r="D4241" s="27"/>
    </row>
    <row r="4242" spans="4:4">
      <c r="D4242" s="27"/>
    </row>
    <row r="4243" spans="4:4">
      <c r="D4243" s="27"/>
    </row>
    <row r="4244" spans="4:4">
      <c r="D4244" s="27"/>
    </row>
    <row r="4245" spans="4:4">
      <c r="D4245" s="27"/>
    </row>
    <row r="4246" spans="4:4">
      <c r="D4246" s="27"/>
    </row>
    <row r="4247" spans="4:4">
      <c r="D4247" s="27"/>
    </row>
    <row r="4248" spans="4:4">
      <c r="D4248" s="27"/>
    </row>
    <row r="4249" spans="4:4">
      <c r="D4249" s="27"/>
    </row>
    <row r="4250" spans="4:4">
      <c r="D4250" s="27"/>
    </row>
    <row r="4251" spans="4:4">
      <c r="D4251" s="27"/>
    </row>
    <row r="4252" spans="4:4">
      <c r="D4252" s="27"/>
    </row>
    <row r="4253" spans="4:4">
      <c r="D4253" s="27"/>
    </row>
    <row r="4254" spans="4:4">
      <c r="D4254" s="27"/>
    </row>
    <row r="4255" spans="4:4">
      <c r="D4255" s="27"/>
    </row>
    <row r="4256" spans="4:4">
      <c r="D4256" s="27"/>
    </row>
    <row r="4257" spans="4:4">
      <c r="D4257" s="27"/>
    </row>
    <row r="4258" spans="4:4">
      <c r="D4258" s="27"/>
    </row>
    <row r="4259" spans="4:4">
      <c r="D4259" s="27"/>
    </row>
    <row r="4260" spans="4:4">
      <c r="D4260" s="27"/>
    </row>
    <row r="4261" spans="4:4">
      <c r="D4261" s="27"/>
    </row>
    <row r="4262" spans="4:4">
      <c r="D4262" s="27"/>
    </row>
    <row r="4263" spans="4:4">
      <c r="D4263" s="27"/>
    </row>
    <row r="4264" spans="4:4">
      <c r="D4264" s="27"/>
    </row>
    <row r="4265" spans="4:4">
      <c r="D4265" s="27"/>
    </row>
    <row r="4266" spans="4:4">
      <c r="D4266" s="27"/>
    </row>
    <row r="4267" spans="4:4">
      <c r="D4267" s="27"/>
    </row>
    <row r="4268" spans="4:4">
      <c r="D4268" s="27"/>
    </row>
    <row r="4269" spans="4:4">
      <c r="D4269" s="27"/>
    </row>
    <row r="4270" spans="4:4">
      <c r="D4270" s="27"/>
    </row>
    <row r="4271" spans="4:4">
      <c r="D4271" s="27"/>
    </row>
    <row r="4272" spans="4:4">
      <c r="D4272" s="27"/>
    </row>
    <row r="4273" spans="4:4">
      <c r="D4273" s="27"/>
    </row>
    <row r="4274" spans="4:4">
      <c r="D4274" s="27"/>
    </row>
    <row r="4275" spans="4:4">
      <c r="D4275" s="27"/>
    </row>
    <row r="4276" spans="4:4">
      <c r="D4276" s="27"/>
    </row>
    <row r="4277" spans="4:4">
      <c r="D4277" s="27"/>
    </row>
    <row r="4278" spans="4:4">
      <c r="D4278" s="27"/>
    </row>
    <row r="4279" spans="4:4">
      <c r="D4279" s="27"/>
    </row>
    <row r="4280" spans="4:4">
      <c r="D4280" s="27"/>
    </row>
    <row r="4281" spans="4:4">
      <c r="D4281" s="27"/>
    </row>
    <row r="4282" spans="4:4">
      <c r="D4282" s="27"/>
    </row>
    <row r="4283" spans="4:4">
      <c r="D4283" s="27"/>
    </row>
    <row r="4284" spans="4:4">
      <c r="D4284" s="27"/>
    </row>
    <row r="4285" spans="4:4">
      <c r="D4285" s="27"/>
    </row>
    <row r="4286" spans="4:4">
      <c r="D4286" s="27"/>
    </row>
    <row r="4287" spans="4:4">
      <c r="D4287" s="27"/>
    </row>
    <row r="4288" spans="4:4">
      <c r="D4288" s="27"/>
    </row>
    <row r="4289" spans="4:4">
      <c r="D4289" s="27"/>
    </row>
    <row r="4290" spans="4:4">
      <c r="D4290" s="27"/>
    </row>
    <row r="4291" spans="4:4">
      <c r="D4291" s="27"/>
    </row>
    <row r="4292" spans="4:4">
      <c r="D4292" s="27"/>
    </row>
    <row r="4293" spans="4:4">
      <c r="D4293" s="27"/>
    </row>
    <row r="4294" spans="4:4">
      <c r="D4294" s="27"/>
    </row>
    <row r="4295" spans="4:4">
      <c r="D4295" s="27"/>
    </row>
    <row r="4296" spans="4:4">
      <c r="D4296" s="27"/>
    </row>
    <row r="4297" spans="4:4">
      <c r="D4297" s="27"/>
    </row>
    <row r="4298" spans="4:4">
      <c r="D4298" s="27"/>
    </row>
    <row r="4299" spans="4:4">
      <c r="D4299" s="27"/>
    </row>
    <row r="4300" spans="4:4">
      <c r="D4300" s="27"/>
    </row>
    <row r="4301" spans="4:4">
      <c r="D4301" s="27"/>
    </row>
    <row r="4302" spans="4:4">
      <c r="D4302" s="27"/>
    </row>
    <row r="4303" spans="4:4">
      <c r="D4303" s="27"/>
    </row>
    <row r="4304" spans="4:4">
      <c r="D4304" s="27"/>
    </row>
    <row r="4305" spans="4:4">
      <c r="D4305" s="27"/>
    </row>
    <row r="4306" spans="4:4">
      <c r="D4306" s="27"/>
    </row>
    <row r="4307" spans="4:4">
      <c r="D4307" s="27"/>
    </row>
    <row r="4308" spans="4:4">
      <c r="D4308" s="27"/>
    </row>
    <row r="4309" spans="4:4">
      <c r="D4309" s="27"/>
    </row>
    <row r="4310" spans="4:4">
      <c r="D4310" s="27"/>
    </row>
    <row r="4311" spans="4:4">
      <c r="D4311" s="27"/>
    </row>
    <row r="4312" spans="4:4">
      <c r="D4312" s="27"/>
    </row>
    <row r="4313" spans="4:4">
      <c r="D4313" s="27"/>
    </row>
    <row r="4314" spans="4:4">
      <c r="D4314" s="27"/>
    </row>
    <row r="4315" spans="4:4">
      <c r="D4315" s="27"/>
    </row>
    <row r="4316" spans="4:4">
      <c r="D4316" s="27"/>
    </row>
    <row r="4317" spans="4:4">
      <c r="D4317" s="27"/>
    </row>
    <row r="4318" spans="4:4">
      <c r="D4318" s="27"/>
    </row>
    <row r="4319" spans="4:4">
      <c r="D4319" s="27"/>
    </row>
    <row r="4320" spans="4:4">
      <c r="D4320" s="27"/>
    </row>
    <row r="4321" spans="4:4">
      <c r="D4321" s="27"/>
    </row>
    <row r="4322" spans="4:4">
      <c r="D4322" s="27"/>
    </row>
    <row r="4323" spans="4:4">
      <c r="D4323" s="27"/>
    </row>
    <row r="4324" spans="4:4">
      <c r="D4324" s="27"/>
    </row>
    <row r="4325" spans="4:4">
      <c r="D4325" s="27"/>
    </row>
    <row r="4326" spans="4:4">
      <c r="D4326" s="27"/>
    </row>
    <row r="4327" spans="4:4">
      <c r="D4327" s="27"/>
    </row>
    <row r="4328" spans="4:4">
      <c r="D4328" s="27"/>
    </row>
    <row r="4329" spans="4:4">
      <c r="D4329" s="27"/>
    </row>
    <row r="4330" spans="4:4">
      <c r="D4330" s="27"/>
    </row>
    <row r="4331" spans="4:4">
      <c r="D4331" s="27"/>
    </row>
    <row r="4332" spans="4:4">
      <c r="D4332" s="27"/>
    </row>
    <row r="4333" spans="4:4">
      <c r="D4333" s="27"/>
    </row>
    <row r="4334" spans="4:4">
      <c r="D4334" s="27"/>
    </row>
    <row r="4335" spans="4:4">
      <c r="D4335" s="27"/>
    </row>
    <row r="4336" spans="4:4">
      <c r="D4336" s="27"/>
    </row>
    <row r="4337" spans="4:4">
      <c r="D4337" s="27"/>
    </row>
    <row r="4338" spans="4:4">
      <c r="D4338" s="27"/>
    </row>
    <row r="4339" spans="4:4">
      <c r="D4339" s="27"/>
    </row>
    <row r="4340" spans="4:4">
      <c r="D4340" s="27"/>
    </row>
    <row r="4341" spans="4:4">
      <c r="D4341" s="27"/>
    </row>
    <row r="4342" spans="4:4">
      <c r="D4342" s="27"/>
    </row>
    <row r="4343" spans="4:4">
      <c r="D4343" s="27"/>
    </row>
    <row r="4344" spans="4:4">
      <c r="D4344" s="27"/>
    </row>
    <row r="4345" spans="4:4">
      <c r="D4345" s="27"/>
    </row>
    <row r="4346" spans="4:4">
      <c r="D4346" s="27"/>
    </row>
    <row r="4347" spans="4:4">
      <c r="D4347" s="27"/>
    </row>
    <row r="4348" spans="4:4">
      <c r="D4348" s="27"/>
    </row>
    <row r="4349" spans="4:4">
      <c r="D4349" s="27"/>
    </row>
    <row r="4350" spans="4:4">
      <c r="D4350" s="27"/>
    </row>
    <row r="4351" spans="4:4">
      <c r="D4351" s="27"/>
    </row>
    <row r="4352" spans="4:4">
      <c r="D4352" s="27"/>
    </row>
    <row r="4353" spans="4:4">
      <c r="D4353" s="27"/>
    </row>
    <row r="4354" spans="4:4">
      <c r="D4354" s="27"/>
    </row>
    <row r="4355" spans="4:4">
      <c r="D4355" s="27"/>
    </row>
    <row r="4356" spans="4:4">
      <c r="D4356" s="27"/>
    </row>
    <row r="4357" spans="4:4">
      <c r="D4357" s="27"/>
    </row>
    <row r="4358" spans="4:4">
      <c r="D4358" s="27"/>
    </row>
    <row r="4359" spans="4:4">
      <c r="D4359" s="27"/>
    </row>
    <row r="4360" spans="4:4">
      <c r="D4360" s="27"/>
    </row>
    <row r="4361" spans="4:4">
      <c r="D4361" s="27"/>
    </row>
    <row r="4362" spans="4:4">
      <c r="D4362" s="27"/>
    </row>
    <row r="4363" spans="4:4">
      <c r="D4363" s="27"/>
    </row>
    <row r="4364" spans="4:4">
      <c r="D4364" s="27"/>
    </row>
    <row r="4365" spans="4:4">
      <c r="D4365" s="27"/>
    </row>
    <row r="4366" spans="4:4">
      <c r="D4366" s="27"/>
    </row>
    <row r="4367" spans="4:4">
      <c r="D4367" s="27"/>
    </row>
    <row r="4368" spans="4:4">
      <c r="D4368" s="27"/>
    </row>
    <row r="4369" spans="4:4">
      <c r="D4369" s="27"/>
    </row>
    <row r="4370" spans="4:4">
      <c r="D4370" s="27"/>
    </row>
    <row r="4371" spans="4:4">
      <c r="D4371" s="27"/>
    </row>
    <row r="4372" spans="4:4">
      <c r="D4372" s="27"/>
    </row>
    <row r="4373" spans="4:4">
      <c r="D4373" s="27"/>
    </row>
    <row r="4374" spans="4:4">
      <c r="D4374" s="27"/>
    </row>
    <row r="4375" spans="4:4">
      <c r="D4375" s="27"/>
    </row>
    <row r="4376" spans="4:4">
      <c r="D4376" s="27"/>
    </row>
    <row r="4377" spans="4:4">
      <c r="D4377" s="27"/>
    </row>
    <row r="4378" spans="4:4">
      <c r="D4378" s="27"/>
    </row>
    <row r="4379" spans="4:4">
      <c r="D4379" s="27"/>
    </row>
    <row r="4380" spans="4:4">
      <c r="D4380" s="27"/>
    </row>
    <row r="4381" spans="4:4">
      <c r="D4381" s="27"/>
    </row>
    <row r="4382" spans="4:4">
      <c r="D4382" s="27"/>
    </row>
    <row r="4383" spans="4:4">
      <c r="D4383" s="27"/>
    </row>
    <row r="4384" spans="4:4">
      <c r="D4384" s="27"/>
    </row>
    <row r="4385" spans="4:4">
      <c r="D4385" s="27"/>
    </row>
    <row r="4386" spans="4:4">
      <c r="D4386" s="27"/>
    </row>
    <row r="4387" spans="4:4">
      <c r="D4387" s="27"/>
    </row>
    <row r="4388" spans="4:4">
      <c r="D4388" s="27"/>
    </row>
    <row r="4389" spans="4:4">
      <c r="D4389" s="27"/>
    </row>
    <row r="4390" spans="4:4">
      <c r="D4390" s="27"/>
    </row>
    <row r="4391" spans="4:4">
      <c r="D4391" s="27"/>
    </row>
    <row r="4392" spans="4:4">
      <c r="D4392" s="27"/>
    </row>
    <row r="4393" spans="4:4">
      <c r="D4393" s="27"/>
    </row>
    <row r="4394" spans="4:4">
      <c r="D4394" s="27"/>
    </row>
    <row r="4395" spans="4:4">
      <c r="D4395" s="27"/>
    </row>
    <row r="4396" spans="4:4">
      <c r="D4396" s="27"/>
    </row>
    <row r="4397" spans="4:4">
      <c r="D4397" s="27"/>
    </row>
    <row r="4398" spans="4:4">
      <c r="D4398" s="27"/>
    </row>
    <row r="4399" spans="4:4">
      <c r="D4399" s="27"/>
    </row>
    <row r="4400" spans="4:4">
      <c r="D4400" s="27"/>
    </row>
    <row r="4401" spans="4:4">
      <c r="D4401" s="27"/>
    </row>
    <row r="4402" spans="4:4">
      <c r="D4402" s="27"/>
    </row>
    <row r="4403" spans="4:4">
      <c r="D4403" s="27"/>
    </row>
    <row r="4404" spans="4:4">
      <c r="D4404" s="27"/>
    </row>
    <row r="4405" spans="4:4">
      <c r="D4405" s="27"/>
    </row>
    <row r="4406" spans="4:4">
      <c r="D4406" s="27"/>
    </row>
    <row r="4407" spans="4:4">
      <c r="D4407" s="27"/>
    </row>
    <row r="4408" spans="4:4">
      <c r="D4408" s="27"/>
    </row>
    <row r="4409" spans="4:4">
      <c r="D4409" s="27"/>
    </row>
    <row r="4410" spans="4:4">
      <c r="D4410" s="27"/>
    </row>
    <row r="4411" spans="4:4">
      <c r="D4411" s="27"/>
    </row>
    <row r="4412" spans="4:4">
      <c r="D4412" s="27"/>
    </row>
    <row r="4413" spans="4:4">
      <c r="D4413" s="27"/>
    </row>
    <row r="4414" spans="4:4">
      <c r="D4414" s="27"/>
    </row>
    <row r="4415" spans="4:4">
      <c r="D4415" s="27"/>
    </row>
    <row r="4416" spans="4:4">
      <c r="D4416" s="27"/>
    </row>
    <row r="4417" spans="4:4">
      <c r="D4417" s="27"/>
    </row>
    <row r="4418" spans="4:4">
      <c r="D4418" s="27"/>
    </row>
    <row r="4419" spans="4:4">
      <c r="D4419" s="27"/>
    </row>
    <row r="4420" spans="4:4">
      <c r="D4420" s="27"/>
    </row>
    <row r="4421" spans="4:4">
      <c r="D4421" s="27"/>
    </row>
    <row r="4422" spans="4:4">
      <c r="D4422" s="27"/>
    </row>
    <row r="4423" spans="4:4">
      <c r="D4423" s="27"/>
    </row>
    <row r="4424" spans="4:4">
      <c r="D4424" s="27"/>
    </row>
    <row r="4425" spans="4:4">
      <c r="D4425" s="27"/>
    </row>
    <row r="4426" spans="4:4">
      <c r="D4426" s="27"/>
    </row>
    <row r="4427" spans="4:4">
      <c r="D4427" s="27"/>
    </row>
    <row r="4428" spans="4:4">
      <c r="D4428" s="27"/>
    </row>
    <row r="4429" spans="4:4">
      <c r="D4429" s="27"/>
    </row>
    <row r="4430" spans="4:4">
      <c r="D4430" s="27"/>
    </row>
    <row r="4431" spans="4:4">
      <c r="D4431" s="27"/>
    </row>
    <row r="4432" spans="4:4">
      <c r="D4432" s="27"/>
    </row>
    <row r="4433" spans="4:4">
      <c r="D4433" s="27"/>
    </row>
    <row r="4434" spans="4:4">
      <c r="D4434" s="27"/>
    </row>
    <row r="4435" spans="4:4">
      <c r="D4435" s="27"/>
    </row>
    <row r="4436" spans="4:4">
      <c r="D4436" s="27"/>
    </row>
    <row r="4437" spans="4:4">
      <c r="D4437" s="27"/>
    </row>
    <row r="4438" spans="4:4">
      <c r="D4438" s="27"/>
    </row>
    <row r="4439" spans="4:4">
      <c r="D4439" s="27"/>
    </row>
    <row r="4440" spans="4:4">
      <c r="D4440" s="27"/>
    </row>
    <row r="4441" spans="4:4">
      <c r="D4441" s="27"/>
    </row>
    <row r="4442" spans="4:4">
      <c r="D4442" s="27"/>
    </row>
    <row r="4443" spans="4:4">
      <c r="D4443" s="27"/>
    </row>
    <row r="4444" spans="4:4">
      <c r="D4444" s="27"/>
    </row>
    <row r="4445" spans="4:4">
      <c r="D4445" s="27"/>
    </row>
    <row r="4446" spans="4:4">
      <c r="D4446" s="27"/>
    </row>
    <row r="4447" spans="4:4">
      <c r="D4447" s="27"/>
    </row>
    <row r="4448" spans="4:4">
      <c r="D4448" s="27"/>
    </row>
    <row r="4449" spans="4:4">
      <c r="D4449" s="27"/>
    </row>
    <row r="4450" spans="4:4">
      <c r="D4450" s="27"/>
    </row>
    <row r="4451" spans="4:4">
      <c r="D4451" s="27"/>
    </row>
    <row r="4452" spans="4:4">
      <c r="D4452" s="27"/>
    </row>
    <row r="4453" spans="4:4">
      <c r="D4453" s="27"/>
    </row>
    <row r="4454" spans="4:4">
      <c r="D4454" s="27"/>
    </row>
    <row r="4455" spans="4:4">
      <c r="D4455" s="27"/>
    </row>
    <row r="4456" spans="4:4">
      <c r="D4456" s="27"/>
    </row>
    <row r="4457" spans="4:4">
      <c r="D4457" s="27"/>
    </row>
    <row r="4458" spans="4:4">
      <c r="D4458" s="27"/>
    </row>
    <row r="4459" spans="4:4">
      <c r="D4459" s="27"/>
    </row>
    <row r="4460" spans="4:4">
      <c r="D4460" s="27"/>
    </row>
    <row r="4461" spans="4:4">
      <c r="D4461" s="27"/>
    </row>
    <row r="4462" spans="4:4">
      <c r="D4462" s="27"/>
    </row>
    <row r="4463" spans="4:4">
      <c r="D4463" s="27"/>
    </row>
    <row r="4464" spans="4:4">
      <c r="D4464" s="27"/>
    </row>
    <row r="4465" spans="4:4">
      <c r="D4465" s="27"/>
    </row>
    <row r="4466" spans="4:4">
      <c r="D4466" s="27"/>
    </row>
    <row r="4467" spans="4:4">
      <c r="D4467" s="27"/>
    </row>
    <row r="4468" spans="4:4">
      <c r="D4468" s="27"/>
    </row>
    <row r="4469" spans="4:4">
      <c r="D4469" s="27"/>
    </row>
    <row r="4470" spans="4:4">
      <c r="D4470" s="27"/>
    </row>
    <row r="4471" spans="4:4">
      <c r="D4471" s="27"/>
    </row>
    <row r="4472" spans="4:4">
      <c r="D4472" s="27"/>
    </row>
    <row r="4473" spans="4:4">
      <c r="D4473" s="27"/>
    </row>
    <row r="4474" spans="4:4">
      <c r="D4474" s="27"/>
    </row>
    <row r="4475" spans="4:4">
      <c r="D4475" s="27"/>
    </row>
    <row r="4476" spans="4:4">
      <c r="D4476" s="27"/>
    </row>
    <row r="4477" spans="4:4">
      <c r="D4477" s="27"/>
    </row>
    <row r="4478" spans="4:4">
      <c r="D4478" s="27"/>
    </row>
    <row r="4479" spans="4:4">
      <c r="D4479" s="27"/>
    </row>
    <row r="4480" spans="4:4">
      <c r="D4480" s="27"/>
    </row>
    <row r="4481" spans="4:4">
      <c r="D4481" s="27"/>
    </row>
    <row r="4482" spans="4:4">
      <c r="D4482" s="27"/>
    </row>
    <row r="4483" spans="4:4">
      <c r="D4483" s="27"/>
    </row>
    <row r="4484" spans="4:4">
      <c r="D4484" s="27"/>
    </row>
    <row r="4485" spans="4:4">
      <c r="D4485" s="27"/>
    </row>
    <row r="4486" spans="4:4">
      <c r="D4486" s="27"/>
    </row>
    <row r="4487" spans="4:4">
      <c r="D4487" s="27"/>
    </row>
    <row r="4488" spans="4:4">
      <c r="D4488" s="27"/>
    </row>
    <row r="4489" spans="4:4">
      <c r="D4489" s="27"/>
    </row>
    <row r="4490" spans="4:4">
      <c r="D4490" s="27"/>
    </row>
    <row r="4491" spans="4:4">
      <c r="D4491" s="27"/>
    </row>
    <row r="4492" spans="4:4">
      <c r="D4492" s="27"/>
    </row>
    <row r="4493" spans="4:4">
      <c r="D4493" s="27"/>
    </row>
    <row r="4494" spans="4:4">
      <c r="D4494" s="27"/>
    </row>
    <row r="4495" spans="4:4">
      <c r="D4495" s="27"/>
    </row>
    <row r="4496" spans="4:4">
      <c r="D4496" s="27"/>
    </row>
    <row r="4497" spans="4:4">
      <c r="D4497" s="27"/>
    </row>
    <row r="4498" spans="4:4">
      <c r="D4498" s="27"/>
    </row>
    <row r="4499" spans="4:4">
      <c r="D4499" s="27"/>
    </row>
    <row r="4500" spans="4:4">
      <c r="D4500" s="27"/>
    </row>
    <row r="4501" spans="4:4">
      <c r="D4501" s="27"/>
    </row>
    <row r="4502" spans="4:4">
      <c r="D4502" s="27"/>
    </row>
    <row r="4503" spans="4:4">
      <c r="D4503" s="27"/>
    </row>
    <row r="4504" spans="4:4">
      <c r="D4504" s="27"/>
    </row>
    <row r="4505" spans="4:4">
      <c r="D4505" s="27"/>
    </row>
    <row r="4506" spans="4:4">
      <c r="D4506" s="27"/>
    </row>
    <row r="4507" spans="4:4">
      <c r="D4507" s="27"/>
    </row>
    <row r="4508" spans="4:4">
      <c r="D4508" s="27"/>
    </row>
    <row r="4509" spans="4:4">
      <c r="D4509" s="27"/>
    </row>
    <row r="4510" spans="4:4">
      <c r="D4510" s="27"/>
    </row>
    <row r="4511" spans="4:4">
      <c r="D4511" s="27"/>
    </row>
    <row r="4512" spans="4:4">
      <c r="D4512" s="27"/>
    </row>
    <row r="4513" spans="4:4">
      <c r="D4513" s="27"/>
    </row>
    <row r="4514" spans="4:4">
      <c r="D4514" s="27"/>
    </row>
    <row r="4515" spans="4:4">
      <c r="D4515" s="27"/>
    </row>
    <row r="4516" spans="4:4">
      <c r="D4516" s="27"/>
    </row>
    <row r="4517" spans="4:4">
      <c r="D4517" s="27"/>
    </row>
    <row r="4518" spans="4:4">
      <c r="D4518" s="27"/>
    </row>
    <row r="4519" spans="4:4">
      <c r="D4519" s="27"/>
    </row>
    <row r="4520" spans="4:4">
      <c r="D4520" s="27"/>
    </row>
    <row r="4521" spans="4:4">
      <c r="D4521" s="27"/>
    </row>
    <row r="4522" spans="4:4">
      <c r="D4522" s="27"/>
    </row>
    <row r="4523" spans="4:4">
      <c r="D4523" s="27"/>
    </row>
    <row r="4524" spans="4:4">
      <c r="D4524" s="27"/>
    </row>
    <row r="4525" spans="4:4">
      <c r="D4525" s="27"/>
    </row>
    <row r="4526" spans="4:4">
      <c r="D4526" s="27"/>
    </row>
    <row r="4527" spans="4:4">
      <c r="D4527" s="27"/>
    </row>
    <row r="4528" spans="4:4">
      <c r="D4528" s="27"/>
    </row>
    <row r="4529" spans="4:4">
      <c r="D4529" s="27"/>
    </row>
    <row r="4530" spans="4:4">
      <c r="D4530" s="27"/>
    </row>
    <row r="4531" spans="4:4">
      <c r="D4531" s="27"/>
    </row>
    <row r="4532" spans="4:4">
      <c r="D4532" s="27"/>
    </row>
    <row r="4533" spans="4:4">
      <c r="D4533" s="27"/>
    </row>
    <row r="4534" spans="4:4">
      <c r="D4534" s="27"/>
    </row>
    <row r="4535" spans="4:4">
      <c r="D4535" s="27"/>
    </row>
    <row r="4536" spans="4:4">
      <c r="D4536" s="27"/>
    </row>
    <row r="4537" spans="4:4">
      <c r="D4537" s="27"/>
    </row>
    <row r="4538" spans="4:4">
      <c r="D4538" s="27"/>
    </row>
    <row r="4539" spans="4:4">
      <c r="D4539" s="27"/>
    </row>
    <row r="4540" spans="4:4">
      <c r="D4540" s="27"/>
    </row>
    <row r="4541" spans="4:4">
      <c r="D4541" s="27"/>
    </row>
    <row r="4542" spans="4:4">
      <c r="D4542" s="27"/>
    </row>
    <row r="4543" spans="4:4">
      <c r="D4543" s="27"/>
    </row>
    <row r="4544" spans="4:4">
      <c r="D4544" s="27"/>
    </row>
    <row r="4545" spans="4:4">
      <c r="D4545" s="27"/>
    </row>
    <row r="4546" spans="4:4">
      <c r="D4546" s="27"/>
    </row>
    <row r="4547" spans="4:4">
      <c r="D4547" s="27"/>
    </row>
    <row r="4548" spans="4:4">
      <c r="D4548" s="27"/>
    </row>
    <row r="4549" spans="4:4">
      <c r="D4549" s="27"/>
    </row>
    <row r="4550" spans="4:4">
      <c r="D4550" s="27"/>
    </row>
    <row r="4551" spans="4:4">
      <c r="D4551" s="27"/>
    </row>
    <row r="4552" spans="4:4">
      <c r="D4552" s="27"/>
    </row>
    <row r="4553" spans="4:4">
      <c r="D4553" s="27"/>
    </row>
    <row r="4554" spans="4:4">
      <c r="D4554" s="27"/>
    </row>
    <row r="4555" spans="4:4">
      <c r="D4555" s="27"/>
    </row>
    <row r="4556" spans="4:4">
      <c r="D4556" s="27"/>
    </row>
    <row r="4557" spans="4:4">
      <c r="D4557" s="27"/>
    </row>
    <row r="4558" spans="4:4">
      <c r="D4558" s="27"/>
    </row>
    <row r="4559" spans="4:4">
      <c r="D4559" s="27"/>
    </row>
    <row r="4560" spans="4:4">
      <c r="D4560" s="27"/>
    </row>
    <row r="4561" spans="4:4">
      <c r="D4561" s="27"/>
    </row>
    <row r="4562" spans="4:4">
      <c r="D4562" s="27"/>
    </row>
    <row r="4563" spans="4:4">
      <c r="D4563" s="27"/>
    </row>
    <row r="4564" spans="4:4">
      <c r="D4564" s="27"/>
    </row>
    <row r="4565" spans="4:4">
      <c r="D4565" s="27"/>
    </row>
    <row r="4566" spans="4:4">
      <c r="D4566" s="27"/>
    </row>
    <row r="4567" spans="4:4">
      <c r="D4567" s="27"/>
    </row>
    <row r="4568" spans="4:4">
      <c r="D4568" s="27"/>
    </row>
    <row r="4569" spans="4:4">
      <c r="D4569" s="27"/>
    </row>
    <row r="4570" spans="4:4">
      <c r="D4570" s="27"/>
    </row>
    <row r="4571" spans="4:4">
      <c r="D4571" s="27"/>
    </row>
    <row r="4572" spans="4:4">
      <c r="D4572" s="27"/>
    </row>
    <row r="4573" spans="4:4">
      <c r="D4573" s="27"/>
    </row>
    <row r="4574" spans="4:4">
      <c r="D4574" s="27"/>
    </row>
    <row r="4575" spans="4:4">
      <c r="D4575" s="27"/>
    </row>
    <row r="4576" spans="4:4">
      <c r="D4576" s="27"/>
    </row>
    <row r="4577" spans="4:4">
      <c r="D4577" s="27"/>
    </row>
    <row r="4578" spans="4:4">
      <c r="D4578" s="27"/>
    </row>
    <row r="4579" spans="4:4">
      <c r="D4579" s="27"/>
    </row>
    <row r="4580" spans="4:4">
      <c r="D4580" s="27"/>
    </row>
    <row r="4581" spans="4:4">
      <c r="D4581" s="27"/>
    </row>
    <row r="4582" spans="4:4">
      <c r="D4582" s="27"/>
    </row>
    <row r="4583" spans="4:4">
      <c r="D4583" s="27"/>
    </row>
    <row r="4584" spans="4:4">
      <c r="D4584" s="27"/>
    </row>
    <row r="4585" spans="4:4">
      <c r="D4585" s="27"/>
    </row>
    <row r="4586" spans="4:4">
      <c r="D4586" s="27"/>
    </row>
    <row r="4587" spans="4:4">
      <c r="D4587" s="27"/>
    </row>
    <row r="4588" spans="4:4">
      <c r="D4588" s="27"/>
    </row>
    <row r="4589" spans="4:4">
      <c r="D4589" s="27"/>
    </row>
    <row r="4590" spans="4:4">
      <c r="D4590" s="27"/>
    </row>
    <row r="4591" spans="4:4">
      <c r="D4591" s="27"/>
    </row>
    <row r="4592" spans="4:4">
      <c r="D4592" s="27"/>
    </row>
    <row r="4593" spans="4:4">
      <c r="D4593" s="27"/>
    </row>
    <row r="4594" spans="4:4">
      <c r="D4594" s="27"/>
    </row>
    <row r="4595" spans="4:4">
      <c r="D4595" s="27"/>
    </row>
    <row r="4596" spans="4:4">
      <c r="D4596" s="27"/>
    </row>
    <row r="4597" spans="4:4">
      <c r="D4597" s="27"/>
    </row>
    <row r="4598" spans="4:4">
      <c r="D4598" s="27"/>
    </row>
    <row r="4599" spans="4:4">
      <c r="D4599" s="27"/>
    </row>
    <row r="4600" spans="4:4">
      <c r="D4600" s="27"/>
    </row>
    <row r="4601" spans="4:4">
      <c r="D4601" s="27"/>
    </row>
    <row r="4602" spans="4:4">
      <c r="D4602" s="27"/>
    </row>
    <row r="4603" spans="4:4">
      <c r="D4603" s="27"/>
    </row>
    <row r="4604" spans="4:4">
      <c r="D4604" s="27"/>
    </row>
    <row r="4605" spans="4:4">
      <c r="D4605" s="27"/>
    </row>
    <row r="4606" spans="4:4">
      <c r="D4606" s="27"/>
    </row>
    <row r="4607" spans="4:4">
      <c r="D4607" s="27"/>
    </row>
    <row r="4608" spans="4:4">
      <c r="D4608" s="27"/>
    </row>
    <row r="4609" spans="4:4">
      <c r="D4609" s="27"/>
    </row>
    <row r="4610" spans="4:4">
      <c r="D4610" s="27"/>
    </row>
    <row r="4611" spans="4:4">
      <c r="D4611" s="27"/>
    </row>
    <row r="4612" spans="4:4">
      <c r="D4612" s="27"/>
    </row>
    <row r="4613" spans="4:4">
      <c r="D4613" s="27"/>
    </row>
    <row r="4614" spans="4:4">
      <c r="D4614" s="27"/>
    </row>
    <row r="4615" spans="4:4">
      <c r="D4615" s="27"/>
    </row>
    <row r="4616" spans="4:4">
      <c r="D4616" s="27"/>
    </row>
    <row r="4617" spans="4:4">
      <c r="D4617" s="27"/>
    </row>
    <row r="4618" spans="4:4">
      <c r="D4618" s="27"/>
    </row>
    <row r="4619" spans="4:4">
      <c r="D4619" s="27"/>
    </row>
    <row r="4620" spans="4:4">
      <c r="D4620" s="27"/>
    </row>
    <row r="4621" spans="4:4">
      <c r="D4621" s="27"/>
    </row>
    <row r="4622" spans="4:4">
      <c r="D4622" s="27"/>
    </row>
    <row r="4623" spans="4:4">
      <c r="D4623" s="27"/>
    </row>
    <row r="4624" spans="4:4">
      <c r="D4624" s="27"/>
    </row>
    <row r="4625" spans="4:4">
      <c r="D4625" s="27"/>
    </row>
    <row r="4626" spans="4:4">
      <c r="D4626" s="27"/>
    </row>
    <row r="4627" spans="4:4">
      <c r="D4627" s="27"/>
    </row>
    <row r="4628" spans="4:4">
      <c r="D4628" s="27"/>
    </row>
    <row r="4629" spans="4:4">
      <c r="D4629" s="27"/>
    </row>
    <row r="4630" spans="4:4">
      <c r="D4630" s="27"/>
    </row>
    <row r="4631" spans="4:4">
      <c r="D4631" s="27"/>
    </row>
    <row r="4632" spans="4:4">
      <c r="D4632" s="27"/>
    </row>
    <row r="4633" spans="4:4">
      <c r="D4633" s="27"/>
    </row>
    <row r="4634" spans="4:4">
      <c r="D4634" s="27"/>
    </row>
    <row r="4635" spans="4:4">
      <c r="D4635" s="27"/>
    </row>
    <row r="4636" spans="4:4">
      <c r="D4636" s="27"/>
    </row>
    <row r="4637" spans="4:4">
      <c r="D4637" s="27"/>
    </row>
    <row r="4638" spans="4:4">
      <c r="D4638" s="27"/>
    </row>
    <row r="4639" spans="4:4">
      <c r="D4639" s="27"/>
    </row>
    <row r="4640" spans="4:4">
      <c r="D4640" s="27"/>
    </row>
    <row r="4641" spans="4:4">
      <c r="D4641" s="27"/>
    </row>
    <row r="4642" spans="4:4">
      <c r="D4642" s="27"/>
    </row>
    <row r="4643" spans="4:4">
      <c r="D4643" s="27"/>
    </row>
    <row r="4644" spans="4:4">
      <c r="D4644" s="27"/>
    </row>
    <row r="4645" spans="4:4">
      <c r="D4645" s="27"/>
    </row>
    <row r="4646" spans="4:4">
      <c r="D4646" s="27"/>
    </row>
    <row r="4647" spans="4:4">
      <c r="D4647" s="27"/>
    </row>
    <row r="4648" spans="4:4">
      <c r="D4648" s="27"/>
    </row>
    <row r="4649" spans="4:4">
      <c r="D4649" s="27"/>
    </row>
    <row r="4650" spans="4:4">
      <c r="D4650" s="27"/>
    </row>
    <row r="4651" spans="4:4">
      <c r="D4651" s="27"/>
    </row>
    <row r="4652" spans="4:4">
      <c r="D4652" s="27"/>
    </row>
    <row r="4653" spans="4:4">
      <c r="D4653" s="27"/>
    </row>
    <row r="4654" spans="4:4">
      <c r="D4654" s="27"/>
    </row>
    <row r="4655" spans="4:4">
      <c r="D4655" s="27"/>
    </row>
    <row r="4656" spans="4:4">
      <c r="D4656" s="27"/>
    </row>
    <row r="4657" spans="4:4">
      <c r="D4657" s="27"/>
    </row>
    <row r="4658" spans="4:4">
      <c r="D4658" s="27"/>
    </row>
    <row r="4659" spans="4:4">
      <c r="D4659" s="27"/>
    </row>
    <row r="4660" spans="4:4">
      <c r="D4660" s="27"/>
    </row>
    <row r="4661" spans="4:4">
      <c r="D4661" s="27"/>
    </row>
    <row r="4662" spans="4:4">
      <c r="D4662" s="27"/>
    </row>
    <row r="4663" spans="4:4">
      <c r="D4663" s="27"/>
    </row>
    <row r="4664" spans="4:4">
      <c r="D4664" s="27"/>
    </row>
    <row r="4665" spans="4:4">
      <c r="D4665" s="27"/>
    </row>
    <row r="4666" spans="4:4">
      <c r="D4666" s="27"/>
    </row>
    <row r="4667" spans="4:4">
      <c r="D4667" s="27"/>
    </row>
    <row r="4668" spans="4:4">
      <c r="D4668" s="27"/>
    </row>
    <row r="4669" spans="4:4">
      <c r="D4669" s="27"/>
    </row>
    <row r="4670" spans="4:4">
      <c r="D4670" s="27"/>
    </row>
    <row r="4671" spans="4:4">
      <c r="D4671" s="27"/>
    </row>
    <row r="4672" spans="4:4">
      <c r="D4672" s="27"/>
    </row>
    <row r="4673" spans="4:4">
      <c r="D4673" s="27"/>
    </row>
    <row r="4674" spans="4:4">
      <c r="D4674" s="27"/>
    </row>
    <row r="4675" spans="4:4">
      <c r="D4675" s="27"/>
    </row>
    <row r="4676" spans="4:4">
      <c r="D4676" s="27"/>
    </row>
    <row r="4677" spans="4:4">
      <c r="D4677" s="27"/>
    </row>
    <row r="4678" spans="4:4">
      <c r="D4678" s="27"/>
    </row>
    <row r="4679" spans="4:4">
      <c r="D4679" s="27"/>
    </row>
    <row r="4680" spans="4:4">
      <c r="D4680" s="27"/>
    </row>
    <row r="4681" spans="4:4">
      <c r="D4681" s="27"/>
    </row>
    <row r="4682" spans="4:4">
      <c r="D4682" s="27"/>
    </row>
    <row r="4683" spans="4:4">
      <c r="D4683" s="27"/>
    </row>
    <row r="4684" spans="4:4">
      <c r="D4684" s="27"/>
    </row>
    <row r="4685" spans="4:4">
      <c r="D4685" s="27"/>
    </row>
    <row r="4686" spans="4:4">
      <c r="D4686" s="27"/>
    </row>
    <row r="4687" spans="4:4">
      <c r="D4687" s="27"/>
    </row>
    <row r="4688" spans="4:4">
      <c r="D4688" s="27"/>
    </row>
    <row r="4689" spans="4:4">
      <c r="D4689" s="27"/>
    </row>
    <row r="4690" spans="4:4">
      <c r="D4690" s="27"/>
    </row>
    <row r="4691" spans="4:4">
      <c r="D4691" s="27"/>
    </row>
    <row r="4692" spans="4:4">
      <c r="D4692" s="27"/>
    </row>
    <row r="4693" spans="4:4">
      <c r="D4693" s="27"/>
    </row>
    <row r="4694" spans="4:4">
      <c r="D4694" s="27"/>
    </row>
    <row r="4695" spans="4:4">
      <c r="D4695" s="27"/>
    </row>
    <row r="4696" spans="4:4">
      <c r="D4696" s="27"/>
    </row>
    <row r="4697" spans="4:4">
      <c r="D4697" s="27"/>
    </row>
    <row r="4698" spans="4:4">
      <c r="D4698" s="27"/>
    </row>
    <row r="4699" spans="4:4">
      <c r="D4699" s="27"/>
    </row>
    <row r="4700" spans="4:4">
      <c r="D4700" s="27"/>
    </row>
    <row r="4701" spans="4:4">
      <c r="D4701" s="27"/>
    </row>
    <row r="4702" spans="4:4">
      <c r="D4702" s="27"/>
    </row>
    <row r="4703" spans="4:4">
      <c r="D4703" s="27"/>
    </row>
    <row r="4704" spans="4:4">
      <c r="D4704" s="27"/>
    </row>
    <row r="4705" spans="4:4">
      <c r="D4705" s="27"/>
    </row>
    <row r="4706" spans="4:4">
      <c r="D4706" s="27"/>
    </row>
    <row r="4707" spans="4:4">
      <c r="D4707" s="27"/>
    </row>
    <row r="4708" spans="4:4">
      <c r="D4708" s="27"/>
    </row>
    <row r="4709" spans="4:4">
      <c r="D4709" s="27"/>
    </row>
    <row r="4710" spans="4:4">
      <c r="D4710" s="27"/>
    </row>
    <row r="4711" spans="4:4">
      <c r="D4711" s="27"/>
    </row>
    <row r="4712" spans="4:4">
      <c r="D4712" s="27"/>
    </row>
    <row r="4713" spans="4:4">
      <c r="D4713" s="27"/>
    </row>
    <row r="4714" spans="4:4">
      <c r="D4714" s="27"/>
    </row>
    <row r="4715" spans="4:4">
      <c r="D4715" s="27"/>
    </row>
    <row r="4716" spans="4:4">
      <c r="D4716" s="27"/>
    </row>
    <row r="4717" spans="4:4">
      <c r="D4717" s="27"/>
    </row>
    <row r="4718" spans="4:4">
      <c r="D4718" s="27"/>
    </row>
    <row r="4719" spans="4:4">
      <c r="D4719" s="27"/>
    </row>
    <row r="4720" spans="4:4">
      <c r="D4720" s="27"/>
    </row>
    <row r="4721" spans="4:4">
      <c r="D4721" s="27"/>
    </row>
    <row r="4722" spans="4:4">
      <c r="D4722" s="27"/>
    </row>
    <row r="4723" spans="4:4">
      <c r="D4723" s="27"/>
    </row>
    <row r="4724" spans="4:4">
      <c r="D4724" s="27"/>
    </row>
    <row r="4725" spans="4:4">
      <c r="D4725" s="27"/>
    </row>
    <row r="4726" spans="4:4">
      <c r="D4726" s="27"/>
    </row>
    <row r="4727" spans="4:4">
      <c r="D4727" s="27"/>
    </row>
    <row r="4728" spans="4:4">
      <c r="D4728" s="27"/>
    </row>
    <row r="4729" spans="4:4">
      <c r="D4729" s="27"/>
    </row>
    <row r="4730" spans="4:4">
      <c r="D4730" s="27"/>
    </row>
    <row r="4731" spans="4:4">
      <c r="D4731" s="27"/>
    </row>
    <row r="4732" spans="4:4">
      <c r="D4732" s="27"/>
    </row>
    <row r="4733" spans="4:4">
      <c r="D4733" s="27"/>
    </row>
    <row r="4734" spans="4:4">
      <c r="D4734" s="27"/>
    </row>
    <row r="4735" spans="4:4">
      <c r="D4735" s="27"/>
    </row>
    <row r="4736" spans="4:4">
      <c r="D4736" s="27"/>
    </row>
    <row r="4737" spans="4:4">
      <c r="D4737" s="27"/>
    </row>
    <row r="4738" spans="4:4">
      <c r="D4738" s="27"/>
    </row>
    <row r="4739" spans="4:4">
      <c r="D4739" s="27"/>
    </row>
    <row r="4740" spans="4:4">
      <c r="D4740" s="27"/>
    </row>
    <row r="4741" spans="4:4">
      <c r="D4741" s="27"/>
    </row>
    <row r="4742" spans="4:4">
      <c r="D4742" s="27"/>
    </row>
    <row r="4743" spans="4:4">
      <c r="D4743" s="27"/>
    </row>
    <row r="4744" spans="4:4">
      <c r="D4744" s="27"/>
    </row>
    <row r="4745" spans="4:4">
      <c r="D4745" s="27"/>
    </row>
    <row r="4746" spans="4:4">
      <c r="D4746" s="27"/>
    </row>
    <row r="4747" spans="4:4">
      <c r="D4747" s="27"/>
    </row>
    <row r="4748" spans="4:4">
      <c r="D4748" s="27"/>
    </row>
    <row r="4749" spans="4:4">
      <c r="D4749" s="27"/>
    </row>
    <row r="4750" spans="4:4">
      <c r="D4750" s="27"/>
    </row>
    <row r="4751" spans="4:4">
      <c r="D4751" s="27"/>
    </row>
    <row r="4752" spans="4:4">
      <c r="D4752" s="27"/>
    </row>
    <row r="4753" spans="4:4">
      <c r="D4753" s="27"/>
    </row>
    <row r="4754" spans="4:4">
      <c r="D4754" s="27"/>
    </row>
    <row r="4755" spans="4:4">
      <c r="D4755" s="27"/>
    </row>
    <row r="4756" spans="4:4">
      <c r="D4756" s="27"/>
    </row>
    <row r="4757" spans="4:4">
      <c r="D4757" s="27"/>
    </row>
    <row r="4758" spans="4:4">
      <c r="D4758" s="27"/>
    </row>
    <row r="4759" spans="4:4">
      <c r="D4759" s="27"/>
    </row>
    <row r="4760" spans="4:4">
      <c r="D4760" s="27"/>
    </row>
    <row r="4761" spans="4:4">
      <c r="D4761" s="27"/>
    </row>
    <row r="4762" spans="4:4">
      <c r="D4762" s="27"/>
    </row>
    <row r="4763" spans="4:4">
      <c r="D4763" s="27"/>
    </row>
    <row r="4764" spans="4:4">
      <c r="D4764" s="27"/>
    </row>
    <row r="4765" spans="4:4">
      <c r="D4765" s="27"/>
    </row>
    <row r="4766" spans="4:4">
      <c r="D4766" s="27"/>
    </row>
    <row r="4767" spans="4:4">
      <c r="D4767" s="27"/>
    </row>
    <row r="4768" spans="4:4">
      <c r="D4768" s="27"/>
    </row>
    <row r="4769" spans="4:4">
      <c r="D4769" s="27"/>
    </row>
    <row r="4770" spans="4:4">
      <c r="D4770" s="27"/>
    </row>
    <row r="4771" spans="4:4">
      <c r="D4771" s="27"/>
    </row>
    <row r="4772" spans="4:4">
      <c r="D4772" s="27"/>
    </row>
    <row r="4773" spans="4:4">
      <c r="D4773" s="27"/>
    </row>
    <row r="4774" spans="4:4">
      <c r="D4774" s="27"/>
    </row>
    <row r="4775" spans="4:4">
      <c r="D4775" s="27"/>
    </row>
    <row r="4776" spans="4:4">
      <c r="D4776" s="27"/>
    </row>
    <row r="4777" spans="4:4">
      <c r="D4777" s="27"/>
    </row>
    <row r="4778" spans="4:4">
      <c r="D4778" s="27"/>
    </row>
    <row r="4779" spans="4:4">
      <c r="D4779" s="27"/>
    </row>
    <row r="4780" spans="4:4">
      <c r="D4780" s="27"/>
    </row>
    <row r="4781" spans="4:4">
      <c r="D4781" s="27"/>
    </row>
    <row r="4782" spans="4:4">
      <c r="D4782" s="27"/>
    </row>
    <row r="4783" spans="4:4">
      <c r="D4783" s="27"/>
    </row>
    <row r="4784" spans="4:4">
      <c r="D4784" s="27"/>
    </row>
    <row r="4785" spans="4:4">
      <c r="D4785" s="27"/>
    </row>
    <row r="4786" spans="4:4">
      <c r="D4786" s="27"/>
    </row>
    <row r="4787" spans="4:4">
      <c r="D4787" s="27"/>
    </row>
    <row r="4788" spans="4:4">
      <c r="D4788" s="27"/>
    </row>
    <row r="4789" spans="4:4">
      <c r="D4789" s="27"/>
    </row>
    <row r="4790" spans="4:4">
      <c r="D4790" s="27"/>
    </row>
    <row r="4791" spans="4:4">
      <c r="D4791" s="27"/>
    </row>
    <row r="4792" spans="4:4">
      <c r="D4792" s="27"/>
    </row>
    <row r="4793" spans="4:4">
      <c r="D4793" s="27"/>
    </row>
    <row r="4794" spans="4:4">
      <c r="D4794" s="27"/>
    </row>
    <row r="4795" spans="4:4">
      <c r="D4795" s="27"/>
    </row>
    <row r="4796" spans="4:4">
      <c r="D4796" s="27"/>
    </row>
    <row r="4797" spans="4:4">
      <c r="D4797" s="27"/>
    </row>
    <row r="4798" spans="4:4">
      <c r="D4798" s="27"/>
    </row>
    <row r="4799" spans="4:4">
      <c r="D4799" s="27"/>
    </row>
    <row r="4800" spans="4:4">
      <c r="D4800" s="27"/>
    </row>
    <row r="4801" spans="4:4">
      <c r="D4801" s="27"/>
    </row>
    <row r="4802" spans="4:4">
      <c r="D4802" s="27"/>
    </row>
    <row r="4803" spans="4:4">
      <c r="D4803" s="27"/>
    </row>
    <row r="4804" spans="4:4">
      <c r="D4804" s="27"/>
    </row>
    <row r="4805" spans="4:4">
      <c r="D4805" s="27"/>
    </row>
    <row r="4806" spans="4:4">
      <c r="D4806" s="27"/>
    </row>
    <row r="4807" spans="4:4">
      <c r="D4807" s="27"/>
    </row>
    <row r="4808" spans="4:4">
      <c r="D4808" s="27"/>
    </row>
    <row r="4809" spans="4:4">
      <c r="D4809" s="27"/>
    </row>
    <row r="4810" spans="4:4">
      <c r="D4810" s="27"/>
    </row>
    <row r="4811" spans="4:4">
      <c r="D4811" s="27"/>
    </row>
    <row r="4812" spans="4:4">
      <c r="D4812" s="27"/>
    </row>
    <row r="4813" spans="4:4">
      <c r="D4813" s="27"/>
    </row>
    <row r="4814" spans="4:4">
      <c r="D4814" s="27"/>
    </row>
    <row r="4815" spans="4:4">
      <c r="D4815" s="27"/>
    </row>
    <row r="4816" spans="4:4">
      <c r="D4816" s="27"/>
    </row>
    <row r="4817" spans="4:4">
      <c r="D4817" s="27"/>
    </row>
    <row r="4818" spans="4:4">
      <c r="D4818" s="27"/>
    </row>
    <row r="4819" spans="4:4">
      <c r="D4819" s="27"/>
    </row>
    <row r="4820" spans="4:4">
      <c r="D4820" s="27"/>
    </row>
    <row r="4821" spans="4:4">
      <c r="D4821" s="27"/>
    </row>
    <row r="4822" spans="4:4">
      <c r="D4822" s="27"/>
    </row>
    <row r="4823" spans="4:4">
      <c r="D4823" s="27"/>
    </row>
    <row r="4824" spans="4:4">
      <c r="D4824" s="27"/>
    </row>
    <row r="4825" spans="4:4">
      <c r="D4825" s="27"/>
    </row>
    <row r="4826" spans="4:4">
      <c r="D4826" s="27"/>
    </row>
    <row r="4827" spans="4:4">
      <c r="D4827" s="27"/>
    </row>
    <row r="4828" spans="4:4">
      <c r="D4828" s="27"/>
    </row>
    <row r="4829" spans="4:4">
      <c r="D4829" s="27"/>
    </row>
    <row r="4830" spans="4:4">
      <c r="D4830" s="27"/>
    </row>
    <row r="4831" spans="4:4">
      <c r="D4831" s="27"/>
    </row>
    <row r="4832" spans="4:4">
      <c r="D4832" s="27"/>
    </row>
    <row r="4833" spans="4:4">
      <c r="D4833" s="27"/>
    </row>
    <row r="4834" spans="4:4">
      <c r="D4834" s="27"/>
    </row>
    <row r="4835" spans="4:4">
      <c r="D4835" s="27"/>
    </row>
    <row r="4836" spans="4:4">
      <c r="D4836" s="27"/>
    </row>
    <row r="4837" spans="4:4">
      <c r="D4837" s="27"/>
    </row>
    <row r="4838" spans="4:4">
      <c r="D4838" s="27"/>
    </row>
    <row r="4839" spans="4:4">
      <c r="D4839" s="27"/>
    </row>
    <row r="4840" spans="4:4">
      <c r="D4840" s="27"/>
    </row>
    <row r="4841" spans="4:4">
      <c r="D4841" s="27"/>
    </row>
    <row r="4842" spans="4:4">
      <c r="D4842" s="27"/>
    </row>
    <row r="4843" spans="4:4">
      <c r="D4843" s="27"/>
    </row>
    <row r="4844" spans="4:4">
      <c r="D4844" s="27"/>
    </row>
    <row r="4845" spans="4:4">
      <c r="D4845" s="27"/>
    </row>
    <row r="4846" spans="4:4">
      <c r="D4846" s="27"/>
    </row>
    <row r="4847" spans="4:4">
      <c r="D4847" s="27"/>
    </row>
    <row r="4848" spans="4:4">
      <c r="D4848" s="27"/>
    </row>
    <row r="4849" spans="4:4">
      <c r="D4849" s="27"/>
    </row>
    <row r="4850" spans="4:4">
      <c r="D4850" s="27"/>
    </row>
    <row r="4851" spans="4:4">
      <c r="D4851" s="27"/>
    </row>
    <row r="4852" spans="4:4">
      <c r="D4852" s="27"/>
    </row>
    <row r="4853" spans="4:4">
      <c r="D4853" s="27"/>
    </row>
    <row r="4854" spans="4:4">
      <c r="D4854" s="27"/>
    </row>
    <row r="4855" spans="4:4">
      <c r="D4855" s="27"/>
    </row>
    <row r="4856" spans="4:4">
      <c r="D4856" s="27"/>
    </row>
    <row r="4857" spans="4:4">
      <c r="D4857" s="27"/>
    </row>
    <row r="4858" spans="4:4">
      <c r="D4858" s="27"/>
    </row>
    <row r="4859" spans="4:4">
      <c r="D4859" s="27"/>
    </row>
    <row r="4860" spans="4:4">
      <c r="D4860" s="27"/>
    </row>
    <row r="4861" spans="4:4">
      <c r="D4861" s="27"/>
    </row>
    <row r="4862" spans="4:4">
      <c r="D4862" s="27"/>
    </row>
    <row r="4863" spans="4:4">
      <c r="D4863" s="27"/>
    </row>
    <row r="4864" spans="4:4">
      <c r="D4864" s="27"/>
    </row>
    <row r="4865" spans="4:4">
      <c r="D4865" s="27"/>
    </row>
    <row r="4866" spans="4:4">
      <c r="D4866" s="27"/>
    </row>
    <row r="4867" spans="4:4">
      <c r="D4867" s="27"/>
    </row>
    <row r="4868" spans="4:4">
      <c r="D4868" s="27"/>
    </row>
    <row r="4869" spans="4:4">
      <c r="D4869" s="27"/>
    </row>
    <row r="4870" spans="4:4">
      <c r="D4870" s="27"/>
    </row>
    <row r="4871" spans="4:4">
      <c r="D4871" s="27"/>
    </row>
    <row r="4872" spans="4:4">
      <c r="D4872" s="27"/>
    </row>
    <row r="4873" spans="4:4">
      <c r="D4873" s="27"/>
    </row>
    <row r="4874" spans="4:4">
      <c r="D4874" s="27"/>
    </row>
    <row r="4875" spans="4:4">
      <c r="D4875" s="27"/>
    </row>
    <row r="4876" spans="4:4">
      <c r="D4876" s="27"/>
    </row>
    <row r="4877" spans="4:4">
      <c r="D4877" s="27"/>
    </row>
    <row r="4878" spans="4:4">
      <c r="D4878" s="27"/>
    </row>
    <row r="4879" spans="4:4">
      <c r="D4879" s="27"/>
    </row>
    <row r="4880" spans="4:4">
      <c r="D4880" s="27"/>
    </row>
    <row r="4881" spans="4:4">
      <c r="D4881" s="27"/>
    </row>
    <row r="4882" spans="4:4">
      <c r="D4882" s="27"/>
    </row>
    <row r="4883" spans="4:4">
      <c r="D4883" s="27"/>
    </row>
    <row r="4884" spans="4:4">
      <c r="D4884" s="27"/>
    </row>
    <row r="4885" spans="4:4">
      <c r="D4885" s="27"/>
    </row>
    <row r="4886" spans="4:4">
      <c r="D4886" s="27"/>
    </row>
    <row r="4887" spans="4:4">
      <c r="D4887" s="27"/>
    </row>
    <row r="4888" spans="4:4">
      <c r="D4888" s="27"/>
    </row>
    <row r="4889" spans="4:4">
      <c r="D4889" s="27"/>
    </row>
    <row r="4890" spans="4:4">
      <c r="D4890" s="27"/>
    </row>
    <row r="4891" spans="4:4">
      <c r="D4891" s="27"/>
    </row>
    <row r="4892" spans="4:4">
      <c r="D4892" s="27"/>
    </row>
    <row r="4893" spans="4:4">
      <c r="D4893" s="27"/>
    </row>
    <row r="4894" spans="4:4">
      <c r="D4894" s="27"/>
    </row>
    <row r="4895" spans="4:4">
      <c r="D4895" s="27"/>
    </row>
    <row r="4896" spans="4:4">
      <c r="D4896" s="27"/>
    </row>
    <row r="4897" spans="4:4">
      <c r="D4897" s="27"/>
    </row>
    <row r="4898" spans="4:4">
      <c r="D4898" s="27"/>
    </row>
    <row r="4899" spans="4:4">
      <c r="D4899" s="27"/>
    </row>
    <row r="4900" spans="4:4">
      <c r="D4900" s="27"/>
    </row>
    <row r="4901" spans="4:4">
      <c r="D4901" s="27"/>
    </row>
    <row r="4902" spans="4:4">
      <c r="D4902" s="27"/>
    </row>
    <row r="4903" spans="4:4">
      <c r="D4903" s="27"/>
    </row>
    <row r="4904" spans="4:4">
      <c r="D4904" s="27"/>
    </row>
    <row r="4905" spans="4:4">
      <c r="D4905" s="27"/>
    </row>
    <row r="4906" spans="4:4">
      <c r="D4906" s="27"/>
    </row>
    <row r="4907" spans="4:4">
      <c r="D4907" s="27"/>
    </row>
    <row r="4908" spans="4:4">
      <c r="D4908" s="27"/>
    </row>
    <row r="4909" spans="4:4">
      <c r="D4909" s="27"/>
    </row>
    <row r="4910" spans="4:4">
      <c r="D4910" s="27"/>
    </row>
    <row r="4911" spans="4:4">
      <c r="D4911" s="27"/>
    </row>
    <row r="4912" spans="4:4">
      <c r="D4912" s="27"/>
    </row>
    <row r="4913" spans="4:4">
      <c r="D4913" s="27"/>
    </row>
    <row r="4914" spans="4:4">
      <c r="D4914" s="27"/>
    </row>
    <row r="4915" spans="4:4">
      <c r="D4915" s="27"/>
    </row>
    <row r="4916" spans="4:4">
      <c r="D4916" s="27"/>
    </row>
    <row r="4917" spans="4:4">
      <c r="D4917" s="27"/>
    </row>
    <row r="4918" spans="4:4">
      <c r="D4918" s="27"/>
    </row>
    <row r="4919" spans="4:4">
      <c r="D4919" s="27"/>
    </row>
    <row r="4920" spans="4:4">
      <c r="D4920" s="27"/>
    </row>
    <row r="4921" spans="4:4">
      <c r="D4921" s="27"/>
    </row>
    <row r="4922" spans="4:4">
      <c r="D4922" s="27"/>
    </row>
    <row r="4923" spans="4:4">
      <c r="D4923" s="27"/>
    </row>
    <row r="4924" spans="4:4">
      <c r="D4924" s="27"/>
    </row>
    <row r="4925" spans="4:4">
      <c r="D4925" s="27"/>
    </row>
    <row r="4926" spans="4:4">
      <c r="D4926" s="27"/>
    </row>
    <row r="4927" spans="4:4">
      <c r="D4927" s="27"/>
    </row>
    <row r="4928" spans="4:4">
      <c r="D4928" s="27"/>
    </row>
    <row r="4929" spans="4:4">
      <c r="D4929" s="27"/>
    </row>
    <row r="4930" spans="4:4">
      <c r="D4930" s="27"/>
    </row>
    <row r="4931" spans="4:4">
      <c r="D4931" s="27"/>
    </row>
    <row r="4932" spans="4:4">
      <c r="D4932" s="27"/>
    </row>
    <row r="4933" spans="4:4">
      <c r="D4933" s="27"/>
    </row>
    <row r="4934" spans="4:4">
      <c r="D4934" s="27"/>
    </row>
    <row r="4935" spans="4:4">
      <c r="D4935" s="27"/>
    </row>
    <row r="4936" spans="4:4">
      <c r="D4936" s="27"/>
    </row>
    <row r="4937" spans="4:4">
      <c r="D4937" s="27"/>
    </row>
    <row r="4938" spans="4:4">
      <c r="D4938" s="27"/>
    </row>
    <row r="4939" spans="4:4">
      <c r="D4939" s="27"/>
    </row>
    <row r="4940" spans="4:4">
      <c r="D4940" s="27"/>
    </row>
    <row r="4941" spans="4:4">
      <c r="D4941" s="27"/>
    </row>
    <row r="4942" spans="4:4">
      <c r="D4942" s="27"/>
    </row>
    <row r="4943" spans="4:4">
      <c r="D4943" s="27"/>
    </row>
    <row r="4944" spans="4:4">
      <c r="D4944" s="27"/>
    </row>
    <row r="4945" spans="4:4">
      <c r="D4945" s="27"/>
    </row>
    <row r="4946" spans="4:4">
      <c r="D4946" s="27"/>
    </row>
    <row r="4947" spans="4:4">
      <c r="D4947" s="27"/>
    </row>
    <row r="4948" spans="4:4">
      <c r="D4948" s="27"/>
    </row>
    <row r="4949" spans="4:4">
      <c r="D4949" s="27"/>
    </row>
    <row r="4950" spans="4:4">
      <c r="D4950" s="27"/>
    </row>
    <row r="4951" spans="4:4">
      <c r="D4951" s="27"/>
    </row>
    <row r="4952" spans="4:4">
      <c r="D4952" s="27"/>
    </row>
    <row r="4953" spans="4:4">
      <c r="D4953" s="27"/>
    </row>
    <row r="4954" spans="4:4">
      <c r="D4954" s="27"/>
    </row>
    <row r="4955" spans="4:4">
      <c r="D4955" s="27"/>
    </row>
    <row r="4956" spans="4:4">
      <c r="D4956" s="27"/>
    </row>
    <row r="4957" spans="4:4">
      <c r="D4957" s="27"/>
    </row>
    <row r="4958" spans="4:4">
      <c r="D4958" s="27"/>
    </row>
    <row r="4959" spans="4:4">
      <c r="D4959" s="27"/>
    </row>
    <row r="4960" spans="4:4">
      <c r="D4960" s="27"/>
    </row>
    <row r="4961" spans="4:4">
      <c r="D4961" s="27"/>
    </row>
    <row r="4962" spans="4:4">
      <c r="D4962" s="27"/>
    </row>
    <row r="4963" spans="4:4">
      <c r="D4963" s="27"/>
    </row>
    <row r="4964" spans="4:4">
      <c r="D4964" s="27"/>
    </row>
    <row r="4965" spans="4:4">
      <c r="D4965" s="27"/>
    </row>
    <row r="4966" spans="4:4">
      <c r="D4966" s="27"/>
    </row>
    <row r="4967" spans="4:4">
      <c r="D4967" s="27"/>
    </row>
    <row r="4968" spans="4:4">
      <c r="D4968" s="27"/>
    </row>
    <row r="4969" spans="4:4">
      <c r="D4969" s="27"/>
    </row>
    <row r="4970" spans="4:4">
      <c r="D4970" s="27"/>
    </row>
    <row r="4971" spans="4:4">
      <c r="D4971" s="27"/>
    </row>
    <row r="4972" spans="4:4">
      <c r="D4972" s="27"/>
    </row>
    <row r="4973" spans="4:4">
      <c r="D4973" s="27"/>
    </row>
    <row r="4974" spans="4:4">
      <c r="D4974" s="27"/>
    </row>
    <row r="4975" spans="4:4">
      <c r="D4975" s="27"/>
    </row>
    <row r="4976" spans="4:4">
      <c r="D4976" s="27"/>
    </row>
    <row r="4977" spans="4:4">
      <c r="D4977" s="27"/>
    </row>
    <row r="4978" spans="4:4">
      <c r="D4978" s="27"/>
    </row>
    <row r="4979" spans="4:4">
      <c r="D4979" s="27"/>
    </row>
    <row r="4980" spans="4:4">
      <c r="D4980" s="27"/>
    </row>
    <row r="4981" spans="4:4">
      <c r="D4981" s="27"/>
    </row>
    <row r="4982" spans="4:4">
      <c r="D4982" s="27"/>
    </row>
    <row r="4983" spans="4:4">
      <c r="D4983" s="27"/>
    </row>
    <row r="4984" spans="4:4">
      <c r="D4984" s="27"/>
    </row>
    <row r="4985" spans="4:4">
      <c r="D4985" s="27"/>
    </row>
    <row r="4986" spans="4:4">
      <c r="D4986" s="27"/>
    </row>
    <row r="4987" spans="4:4">
      <c r="D4987" s="27"/>
    </row>
    <row r="4988" spans="4:4">
      <c r="D4988" s="27"/>
    </row>
    <row r="4989" spans="4:4">
      <c r="D4989" s="27"/>
    </row>
    <row r="4990" spans="4:4">
      <c r="D4990" s="27"/>
    </row>
    <row r="4991" spans="4:4">
      <c r="D4991" s="27"/>
    </row>
    <row r="4992" spans="4:4">
      <c r="D4992" s="27"/>
    </row>
    <row r="4993" spans="4:4">
      <c r="D4993" s="27"/>
    </row>
    <row r="4994" spans="4:4">
      <c r="D4994" s="27"/>
    </row>
    <row r="4995" spans="4:4">
      <c r="D4995" s="27"/>
    </row>
    <row r="4996" spans="4:4">
      <c r="D4996" s="27"/>
    </row>
    <row r="4997" spans="4:4">
      <c r="D4997" s="27"/>
    </row>
    <row r="4998" spans="4:4">
      <c r="D4998" s="27"/>
    </row>
    <row r="4999" spans="4:4">
      <c r="D4999" s="27"/>
    </row>
    <row r="5000" spans="4:4">
      <c r="D5000" s="27"/>
    </row>
  </sheetData>
  <mergeCells count="6">
    <mergeCell ref="A1:G1"/>
    <mergeCell ref="C2:G2"/>
    <mergeCell ref="C3:G3"/>
    <mergeCell ref="C4:G4"/>
    <mergeCell ref="A251:C251"/>
    <mergeCell ref="A252:G2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D7AF-00EC-47A8-9100-C482CD6CC5A6}">
  <sheetPr>
    <outlinePr summaryBelow="0"/>
  </sheetPr>
  <dimension ref="A1:BH5000"/>
  <sheetViews>
    <sheetView workbookViewId="0">
      <pane ySplit="7" topLeftCell="A77" activePane="bottomLeft" state="frozen"/>
      <selection pane="bottomLeft" activeCell="F9" sqref="F9"/>
    </sheetView>
  </sheetViews>
  <sheetFormatPr defaultRowHeight="12.75" outlineLevelRow="3"/>
  <cols>
    <col min="1" max="1" width="3.42578125" style="15" customWidth="1"/>
    <col min="2" max="2" width="12.5703125" style="21" customWidth="1"/>
    <col min="3" max="3" width="63.28515625" style="21" customWidth="1"/>
    <col min="4" max="4" width="4.85546875" style="15" customWidth="1"/>
    <col min="5" max="5" width="10.5703125" style="15" customWidth="1"/>
    <col min="6" max="6" width="9.85546875" style="15" customWidth="1"/>
    <col min="7" max="7" width="12.7109375" style="15" customWidth="1"/>
    <col min="8" max="17" width="0" style="15" hidden="1" customWidth="1"/>
    <col min="18" max="18" width="6.85546875" style="15" customWidth="1"/>
    <col min="19" max="19" width="9.140625" style="15"/>
    <col min="20" max="20" width="8.42578125" style="15" customWidth="1"/>
    <col min="21" max="25" width="0" style="15" hidden="1" customWidth="1"/>
    <col min="26" max="28" width="9.140625" style="15"/>
    <col min="29" max="29" width="0" style="15" hidden="1" customWidth="1"/>
    <col min="30" max="30" width="9.140625" style="15"/>
    <col min="31" max="41" width="0" style="15" hidden="1" customWidth="1"/>
    <col min="42" max="52" width="9.140625" style="15"/>
    <col min="53" max="53" width="98.7109375" style="15" customWidth="1"/>
    <col min="54" max="16384" width="9.140625" style="15"/>
  </cols>
  <sheetData>
    <row r="1" spans="1:60" ht="15.75" customHeight="1">
      <c r="A1" s="14" t="s">
        <v>434</v>
      </c>
      <c r="B1" s="14"/>
      <c r="C1" s="14"/>
      <c r="D1" s="14"/>
      <c r="E1" s="14"/>
      <c r="F1" s="14"/>
      <c r="G1" s="14"/>
      <c r="AG1" s="15" t="s">
        <v>104</v>
      </c>
    </row>
    <row r="2" spans="1:60" ht="24.95" customHeight="1">
      <c r="A2" s="16" t="s">
        <v>8</v>
      </c>
      <c r="B2" s="17" t="s">
        <v>435</v>
      </c>
      <c r="C2" s="18" t="s">
        <v>436</v>
      </c>
      <c r="D2" s="19"/>
      <c r="E2" s="19"/>
      <c r="F2" s="19"/>
      <c r="G2" s="20"/>
      <c r="AG2" s="15" t="s">
        <v>105</v>
      </c>
    </row>
    <row r="3" spans="1:60" ht="24.95" customHeight="1">
      <c r="A3" s="16" t="s">
        <v>9</v>
      </c>
      <c r="B3" s="17" t="s">
        <v>437</v>
      </c>
      <c r="C3" s="18" t="s">
        <v>438</v>
      </c>
      <c r="D3" s="19"/>
      <c r="E3" s="19"/>
      <c r="F3" s="19"/>
      <c r="G3" s="20"/>
      <c r="AC3" s="21" t="s">
        <v>105</v>
      </c>
      <c r="AG3" s="15" t="s">
        <v>106</v>
      </c>
    </row>
    <row r="4" spans="1:60" ht="24.95" customHeight="1">
      <c r="A4" s="22" t="s">
        <v>10</v>
      </c>
      <c r="B4" s="23" t="s">
        <v>439</v>
      </c>
      <c r="C4" s="24" t="s">
        <v>440</v>
      </c>
      <c r="D4" s="25"/>
      <c r="E4" s="25"/>
      <c r="F4" s="25"/>
      <c r="G4" s="26"/>
      <c r="AG4" s="15" t="s">
        <v>107</v>
      </c>
    </row>
    <row r="5" spans="1:60">
      <c r="D5" s="27"/>
    </row>
    <row r="6" spans="1:60" ht="38.25">
      <c r="A6" s="28" t="s">
        <v>108</v>
      </c>
      <c r="B6" s="29" t="s">
        <v>109</v>
      </c>
      <c r="C6" s="29" t="s">
        <v>110</v>
      </c>
      <c r="D6" s="30" t="s">
        <v>111</v>
      </c>
      <c r="E6" s="28" t="s">
        <v>112</v>
      </c>
      <c r="F6" s="31" t="s">
        <v>113</v>
      </c>
      <c r="G6" s="28" t="s">
        <v>31</v>
      </c>
      <c r="H6" s="32" t="s">
        <v>32</v>
      </c>
      <c r="I6" s="32" t="s">
        <v>114</v>
      </c>
      <c r="J6" s="32" t="s">
        <v>33</v>
      </c>
      <c r="K6" s="32" t="s">
        <v>115</v>
      </c>
      <c r="L6" s="32" t="s">
        <v>116</v>
      </c>
      <c r="M6" s="32" t="s">
        <v>117</v>
      </c>
      <c r="N6" s="32" t="s">
        <v>118</v>
      </c>
      <c r="O6" s="32" t="s">
        <v>119</v>
      </c>
      <c r="P6" s="32" t="s">
        <v>120</v>
      </c>
      <c r="Q6" s="32" t="s">
        <v>121</v>
      </c>
      <c r="R6" s="32" t="s">
        <v>122</v>
      </c>
      <c r="S6" s="32" t="s">
        <v>123</v>
      </c>
      <c r="T6" s="32" t="s">
        <v>124</v>
      </c>
      <c r="U6" s="32" t="s">
        <v>125</v>
      </c>
      <c r="V6" s="32" t="s">
        <v>126</v>
      </c>
      <c r="W6" s="32" t="s">
        <v>127</v>
      </c>
      <c r="X6" s="32" t="s">
        <v>128</v>
      </c>
      <c r="Y6" s="32" t="s">
        <v>129</v>
      </c>
    </row>
    <row r="7" spans="1:60" hidden="1">
      <c r="A7" s="33"/>
      <c r="B7" s="34"/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6"/>
      <c r="O7" s="36"/>
      <c r="P7" s="36"/>
      <c r="Q7" s="36"/>
      <c r="R7" s="37"/>
      <c r="S7" s="37"/>
      <c r="T7" s="37"/>
      <c r="U7" s="37"/>
      <c r="V7" s="37"/>
      <c r="W7" s="37"/>
      <c r="X7" s="37"/>
      <c r="Y7" s="37"/>
    </row>
    <row r="8" spans="1:60">
      <c r="A8" s="38" t="s">
        <v>130</v>
      </c>
      <c r="B8" s="39" t="s">
        <v>58</v>
      </c>
      <c r="C8" s="40" t="s">
        <v>59</v>
      </c>
      <c r="D8" s="41"/>
      <c r="E8" s="42"/>
      <c r="F8" s="43"/>
      <c r="G8" s="43">
        <f>SUMIF(AG9:AG12,"&lt;&gt;NOR",G9:G12)</f>
        <v>0</v>
      </c>
      <c r="H8" s="43"/>
      <c r="I8" s="43">
        <f>SUM(I9:I12)</f>
        <v>2414.1999999999998</v>
      </c>
      <c r="J8" s="43"/>
      <c r="K8" s="43">
        <f>SUM(K9:K12)</f>
        <v>2115.8000000000002</v>
      </c>
      <c r="L8" s="43"/>
      <c r="M8" s="43">
        <f>SUM(M9:M12)</f>
        <v>0</v>
      </c>
      <c r="N8" s="42"/>
      <c r="O8" s="42">
        <f>SUM(O9:O12)</f>
        <v>0.56999999999999995</v>
      </c>
      <c r="P8" s="42"/>
      <c r="Q8" s="42">
        <f>SUM(Q9:Q12)</f>
        <v>0</v>
      </c>
      <c r="R8" s="43"/>
      <c r="S8" s="43"/>
      <c r="T8" s="44"/>
      <c r="U8" s="45"/>
      <c r="V8" s="45">
        <f>SUM(V9:V12)</f>
        <v>4.2</v>
      </c>
      <c r="W8" s="45"/>
      <c r="X8" s="45"/>
      <c r="Y8" s="45"/>
      <c r="AG8" s="15" t="s">
        <v>131</v>
      </c>
    </row>
    <row r="9" spans="1:60" ht="22.5" outlineLevel="1">
      <c r="A9" s="46">
        <v>1</v>
      </c>
      <c r="B9" s="47" t="s">
        <v>441</v>
      </c>
      <c r="C9" s="48" t="s">
        <v>442</v>
      </c>
      <c r="D9" s="49" t="s">
        <v>190</v>
      </c>
      <c r="E9" s="50">
        <v>10</v>
      </c>
      <c r="F9" s="51"/>
      <c r="G9" s="52">
        <f>ROUND(E9*F9,2)</f>
        <v>0</v>
      </c>
      <c r="H9" s="51">
        <v>191.67</v>
      </c>
      <c r="I9" s="52">
        <f>ROUND(E9*H9,2)</f>
        <v>1916.7</v>
      </c>
      <c r="J9" s="51">
        <v>117.83</v>
      </c>
      <c r="K9" s="52">
        <f>ROUND(E9*J9,2)</f>
        <v>1178.3</v>
      </c>
      <c r="L9" s="52">
        <v>21</v>
      </c>
      <c r="M9" s="52">
        <f>G9*(1+L9/100)</f>
        <v>0</v>
      </c>
      <c r="N9" s="50">
        <v>4.7669999999999997E-2</v>
      </c>
      <c r="O9" s="50">
        <f>ROUND(E9*N9,2)</f>
        <v>0.48</v>
      </c>
      <c r="P9" s="50">
        <v>0</v>
      </c>
      <c r="Q9" s="50">
        <f>ROUND(E9*P9,2)</f>
        <v>0</v>
      </c>
      <c r="R9" s="52" t="s">
        <v>443</v>
      </c>
      <c r="S9" s="52" t="s">
        <v>135</v>
      </c>
      <c r="T9" s="53" t="s">
        <v>135</v>
      </c>
      <c r="U9" s="54">
        <v>0.23374</v>
      </c>
      <c r="V9" s="54">
        <f>ROUND(E9*U9,2)</f>
        <v>2.34</v>
      </c>
      <c r="W9" s="54"/>
      <c r="X9" s="54" t="s">
        <v>136</v>
      </c>
      <c r="Y9" s="54" t="s">
        <v>137</v>
      </c>
      <c r="Z9" s="55"/>
      <c r="AA9" s="55"/>
      <c r="AB9" s="55"/>
      <c r="AC9" s="55"/>
      <c r="AD9" s="55"/>
      <c r="AE9" s="55"/>
      <c r="AF9" s="55"/>
      <c r="AG9" s="55" t="s">
        <v>138</v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</row>
    <row r="10" spans="1:60" outlineLevel="2">
      <c r="A10" s="56"/>
      <c r="B10" s="57"/>
      <c r="C10" s="58" t="s">
        <v>444</v>
      </c>
      <c r="D10" s="59"/>
      <c r="E10" s="59"/>
      <c r="F10" s="59"/>
      <c r="G10" s="59"/>
      <c r="H10" s="54"/>
      <c r="I10" s="54"/>
      <c r="J10" s="54"/>
      <c r="K10" s="54"/>
      <c r="L10" s="54"/>
      <c r="M10" s="54"/>
      <c r="N10" s="60"/>
      <c r="O10" s="60"/>
      <c r="P10" s="60"/>
      <c r="Q10" s="60"/>
      <c r="R10" s="54"/>
      <c r="S10" s="54"/>
      <c r="T10" s="54"/>
      <c r="U10" s="54"/>
      <c r="V10" s="54"/>
      <c r="W10" s="54"/>
      <c r="X10" s="54"/>
      <c r="Y10" s="54"/>
      <c r="Z10" s="55"/>
      <c r="AA10" s="55"/>
      <c r="AB10" s="55"/>
      <c r="AC10" s="55"/>
      <c r="AD10" s="55"/>
      <c r="AE10" s="55"/>
      <c r="AF10" s="55"/>
      <c r="AG10" s="55" t="s">
        <v>445</v>
      </c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</row>
    <row r="11" spans="1:60" outlineLevel="1">
      <c r="A11" s="46">
        <v>2</v>
      </c>
      <c r="B11" s="47" t="s">
        <v>446</v>
      </c>
      <c r="C11" s="48" t="s">
        <v>447</v>
      </c>
      <c r="D11" s="49" t="s">
        <v>161</v>
      </c>
      <c r="E11" s="50">
        <v>10</v>
      </c>
      <c r="F11" s="51"/>
      <c r="G11" s="52">
        <f>ROUND(E11*F11,2)</f>
        <v>0</v>
      </c>
      <c r="H11" s="51">
        <v>49.75</v>
      </c>
      <c r="I11" s="52">
        <f>ROUND(E11*H11,2)</f>
        <v>497.5</v>
      </c>
      <c r="J11" s="51">
        <v>93.75</v>
      </c>
      <c r="K11" s="52">
        <f>ROUND(E11*J11,2)</f>
        <v>937.5</v>
      </c>
      <c r="L11" s="52">
        <v>21</v>
      </c>
      <c r="M11" s="52">
        <f>G11*(1+L11/100)</f>
        <v>0</v>
      </c>
      <c r="N11" s="50">
        <v>8.6599999999999993E-3</v>
      </c>
      <c r="O11" s="50">
        <f>ROUND(E11*N11,2)</f>
        <v>0.09</v>
      </c>
      <c r="P11" s="50">
        <v>0</v>
      </c>
      <c r="Q11" s="50">
        <f>ROUND(E11*P11,2)</f>
        <v>0</v>
      </c>
      <c r="R11" s="52" t="s">
        <v>443</v>
      </c>
      <c r="S11" s="52" t="s">
        <v>135</v>
      </c>
      <c r="T11" s="53" t="s">
        <v>135</v>
      </c>
      <c r="U11" s="54">
        <v>0.186</v>
      </c>
      <c r="V11" s="54">
        <f>ROUND(E11*U11,2)</f>
        <v>1.86</v>
      </c>
      <c r="W11" s="54"/>
      <c r="X11" s="54" t="s">
        <v>136</v>
      </c>
      <c r="Y11" s="54" t="s">
        <v>137</v>
      </c>
      <c r="Z11" s="55"/>
      <c r="AA11" s="55"/>
      <c r="AB11" s="55"/>
      <c r="AC11" s="55"/>
      <c r="AD11" s="55"/>
      <c r="AE11" s="55"/>
      <c r="AF11" s="55"/>
      <c r="AG11" s="55" t="s">
        <v>138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</row>
    <row r="12" spans="1:60" outlineLevel="2">
      <c r="A12" s="56"/>
      <c r="B12" s="57"/>
      <c r="C12" s="58" t="s">
        <v>448</v>
      </c>
      <c r="D12" s="59"/>
      <c r="E12" s="59"/>
      <c r="F12" s="59"/>
      <c r="G12" s="59"/>
      <c r="H12" s="54"/>
      <c r="I12" s="54"/>
      <c r="J12" s="54"/>
      <c r="K12" s="54"/>
      <c r="L12" s="54"/>
      <c r="M12" s="54"/>
      <c r="N12" s="60"/>
      <c r="O12" s="60"/>
      <c r="P12" s="60"/>
      <c r="Q12" s="60"/>
      <c r="R12" s="54"/>
      <c r="S12" s="54"/>
      <c r="T12" s="54"/>
      <c r="U12" s="54"/>
      <c r="V12" s="54"/>
      <c r="W12" s="54"/>
      <c r="X12" s="54"/>
      <c r="Y12" s="54"/>
      <c r="Z12" s="55"/>
      <c r="AA12" s="55"/>
      <c r="AB12" s="55"/>
      <c r="AC12" s="55"/>
      <c r="AD12" s="55"/>
      <c r="AE12" s="55"/>
      <c r="AF12" s="55"/>
      <c r="AG12" s="55" t="s">
        <v>445</v>
      </c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</row>
    <row r="13" spans="1:60">
      <c r="A13" s="38" t="s">
        <v>130</v>
      </c>
      <c r="B13" s="39" t="s">
        <v>449</v>
      </c>
      <c r="C13" s="40" t="s">
        <v>450</v>
      </c>
      <c r="D13" s="41"/>
      <c r="E13" s="42"/>
      <c r="F13" s="43"/>
      <c r="G13" s="43">
        <f>SUMIF(AG14:AG24,"&lt;&gt;NOR",G14:G24)</f>
        <v>0</v>
      </c>
      <c r="H13" s="43"/>
      <c r="I13" s="43">
        <f>SUM(I14:I24)</f>
        <v>241.3</v>
      </c>
      <c r="J13" s="43"/>
      <c r="K13" s="43">
        <f>SUM(K14:K24)</f>
        <v>5224.2700000000004</v>
      </c>
      <c r="L13" s="43"/>
      <c r="M13" s="43">
        <f>SUM(M14:M24)</f>
        <v>0</v>
      </c>
      <c r="N13" s="42"/>
      <c r="O13" s="42">
        <f>SUM(O14:O24)</f>
        <v>0</v>
      </c>
      <c r="P13" s="42"/>
      <c r="Q13" s="42">
        <f>SUM(Q14:Q24)</f>
        <v>0.55000000000000004</v>
      </c>
      <c r="R13" s="43"/>
      <c r="S13" s="43"/>
      <c r="T13" s="44"/>
      <c r="U13" s="45"/>
      <c r="V13" s="45">
        <f>SUM(V14:V24)</f>
        <v>8.27</v>
      </c>
      <c r="W13" s="45"/>
      <c r="X13" s="45"/>
      <c r="Y13" s="45"/>
      <c r="AG13" s="15" t="s">
        <v>131</v>
      </c>
    </row>
    <row r="14" spans="1:60" ht="22.5" outlineLevel="1">
      <c r="A14" s="46">
        <v>3</v>
      </c>
      <c r="B14" s="47" t="s">
        <v>451</v>
      </c>
      <c r="C14" s="48" t="s">
        <v>452</v>
      </c>
      <c r="D14" s="49" t="s">
        <v>190</v>
      </c>
      <c r="E14" s="50">
        <v>6</v>
      </c>
      <c r="F14" s="51"/>
      <c r="G14" s="52">
        <f>ROUND(E14*F14,2)</f>
        <v>0</v>
      </c>
      <c r="H14" s="51">
        <v>9.7799999999999994</v>
      </c>
      <c r="I14" s="52">
        <f>ROUND(E14*H14,2)</f>
        <v>58.68</v>
      </c>
      <c r="J14" s="51">
        <v>91.22</v>
      </c>
      <c r="K14" s="52">
        <f>ROUND(E14*J14,2)</f>
        <v>547.32000000000005</v>
      </c>
      <c r="L14" s="52">
        <v>21</v>
      </c>
      <c r="M14" s="52">
        <f>G14*(1+L14/100)</f>
        <v>0</v>
      </c>
      <c r="N14" s="50">
        <v>3.4000000000000002E-4</v>
      </c>
      <c r="O14" s="50">
        <f>ROUND(E14*N14,2)</f>
        <v>0</v>
      </c>
      <c r="P14" s="50">
        <v>2.5000000000000001E-2</v>
      </c>
      <c r="Q14" s="50">
        <f>ROUND(E14*P14,2)</f>
        <v>0.15</v>
      </c>
      <c r="R14" s="52" t="s">
        <v>453</v>
      </c>
      <c r="S14" s="52" t="s">
        <v>135</v>
      </c>
      <c r="T14" s="53" t="s">
        <v>135</v>
      </c>
      <c r="U14" s="54">
        <v>0.21299999999999999</v>
      </c>
      <c r="V14" s="54">
        <f>ROUND(E14*U14,2)</f>
        <v>1.28</v>
      </c>
      <c r="W14" s="54"/>
      <c r="X14" s="54" t="s">
        <v>136</v>
      </c>
      <c r="Y14" s="54" t="s">
        <v>137</v>
      </c>
      <c r="Z14" s="55"/>
      <c r="AA14" s="55"/>
      <c r="AB14" s="55"/>
      <c r="AC14" s="55"/>
      <c r="AD14" s="55"/>
      <c r="AE14" s="55"/>
      <c r="AF14" s="55"/>
      <c r="AG14" s="55" t="s">
        <v>138</v>
      </c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</row>
    <row r="15" spans="1:60" outlineLevel="2">
      <c r="A15" s="56"/>
      <c r="B15" s="57"/>
      <c r="C15" s="58" t="s">
        <v>454</v>
      </c>
      <c r="D15" s="59"/>
      <c r="E15" s="59"/>
      <c r="F15" s="59"/>
      <c r="G15" s="59"/>
      <c r="H15" s="54"/>
      <c r="I15" s="54"/>
      <c r="J15" s="54"/>
      <c r="K15" s="54"/>
      <c r="L15" s="54"/>
      <c r="M15" s="54"/>
      <c r="N15" s="60"/>
      <c r="O15" s="60"/>
      <c r="P15" s="60"/>
      <c r="Q15" s="60"/>
      <c r="R15" s="54"/>
      <c r="S15" s="54"/>
      <c r="T15" s="54"/>
      <c r="U15" s="54"/>
      <c r="V15" s="54"/>
      <c r="W15" s="54"/>
      <c r="X15" s="54"/>
      <c r="Y15" s="54"/>
      <c r="Z15" s="55"/>
      <c r="AA15" s="55"/>
      <c r="AB15" s="55"/>
      <c r="AC15" s="55"/>
      <c r="AD15" s="55"/>
      <c r="AE15" s="55"/>
      <c r="AF15" s="55"/>
      <c r="AG15" s="55" t="s">
        <v>445</v>
      </c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</row>
    <row r="16" spans="1:60" outlineLevel="2">
      <c r="A16" s="56"/>
      <c r="B16" s="57"/>
      <c r="C16" s="61" t="s">
        <v>455</v>
      </c>
      <c r="D16" s="62"/>
      <c r="E16" s="62"/>
      <c r="F16" s="62"/>
      <c r="G16" s="62"/>
      <c r="H16" s="54"/>
      <c r="I16" s="54"/>
      <c r="J16" s="54"/>
      <c r="K16" s="54"/>
      <c r="L16" s="54"/>
      <c r="M16" s="54"/>
      <c r="N16" s="60"/>
      <c r="O16" s="60"/>
      <c r="P16" s="60"/>
      <c r="Q16" s="60"/>
      <c r="R16" s="54"/>
      <c r="S16" s="54"/>
      <c r="T16" s="54"/>
      <c r="U16" s="54"/>
      <c r="V16" s="54"/>
      <c r="W16" s="54"/>
      <c r="X16" s="54"/>
      <c r="Y16" s="54"/>
      <c r="Z16" s="55"/>
      <c r="AA16" s="55"/>
      <c r="AB16" s="55"/>
      <c r="AC16" s="55"/>
      <c r="AD16" s="55"/>
      <c r="AE16" s="55"/>
      <c r="AF16" s="55"/>
      <c r="AG16" s="55" t="s">
        <v>456</v>
      </c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</row>
    <row r="17" spans="1:60" ht="22.5" outlineLevel="1">
      <c r="A17" s="46">
        <v>4</v>
      </c>
      <c r="B17" s="47" t="s">
        <v>457</v>
      </c>
      <c r="C17" s="48" t="s">
        <v>458</v>
      </c>
      <c r="D17" s="49" t="s">
        <v>190</v>
      </c>
      <c r="E17" s="50">
        <v>4</v>
      </c>
      <c r="F17" s="51"/>
      <c r="G17" s="52">
        <f>ROUND(E17*F17,2)</f>
        <v>0</v>
      </c>
      <c r="H17" s="51">
        <v>9.7799999999999994</v>
      </c>
      <c r="I17" s="52">
        <f>ROUND(E17*H17,2)</f>
        <v>39.119999999999997</v>
      </c>
      <c r="J17" s="51">
        <v>161.22</v>
      </c>
      <c r="K17" s="52">
        <f>ROUND(E17*J17,2)</f>
        <v>644.88</v>
      </c>
      <c r="L17" s="52">
        <v>21</v>
      </c>
      <c r="M17" s="52">
        <f>G17*(1+L17/100)</f>
        <v>0</v>
      </c>
      <c r="N17" s="50">
        <v>3.4000000000000002E-4</v>
      </c>
      <c r="O17" s="50">
        <f>ROUND(E17*N17,2)</f>
        <v>0</v>
      </c>
      <c r="P17" s="50">
        <v>5.3999999999999999E-2</v>
      </c>
      <c r="Q17" s="50">
        <f>ROUND(E17*P17,2)</f>
        <v>0.22</v>
      </c>
      <c r="R17" s="52" t="s">
        <v>453</v>
      </c>
      <c r="S17" s="52" t="s">
        <v>135</v>
      </c>
      <c r="T17" s="53" t="s">
        <v>135</v>
      </c>
      <c r="U17" s="54">
        <v>0.38100000000000001</v>
      </c>
      <c r="V17" s="54">
        <f>ROUND(E17*U17,2)</f>
        <v>1.52</v>
      </c>
      <c r="W17" s="54"/>
      <c r="X17" s="54" t="s">
        <v>136</v>
      </c>
      <c r="Y17" s="54" t="s">
        <v>137</v>
      </c>
      <c r="Z17" s="55"/>
      <c r="AA17" s="55"/>
      <c r="AB17" s="55"/>
      <c r="AC17" s="55"/>
      <c r="AD17" s="55"/>
      <c r="AE17" s="55"/>
      <c r="AF17" s="55"/>
      <c r="AG17" s="55" t="s">
        <v>138</v>
      </c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</row>
    <row r="18" spans="1:60" outlineLevel="2">
      <c r="A18" s="56"/>
      <c r="B18" s="57"/>
      <c r="C18" s="58" t="s">
        <v>454</v>
      </c>
      <c r="D18" s="59"/>
      <c r="E18" s="59"/>
      <c r="F18" s="59"/>
      <c r="G18" s="59"/>
      <c r="H18" s="54"/>
      <c r="I18" s="54"/>
      <c r="J18" s="54"/>
      <c r="K18" s="54"/>
      <c r="L18" s="54"/>
      <c r="M18" s="54"/>
      <c r="N18" s="60"/>
      <c r="O18" s="60"/>
      <c r="P18" s="60"/>
      <c r="Q18" s="60"/>
      <c r="R18" s="54"/>
      <c r="S18" s="54"/>
      <c r="T18" s="54"/>
      <c r="U18" s="54"/>
      <c r="V18" s="54"/>
      <c r="W18" s="54"/>
      <c r="X18" s="54"/>
      <c r="Y18" s="54"/>
      <c r="Z18" s="55"/>
      <c r="AA18" s="55"/>
      <c r="AB18" s="55"/>
      <c r="AC18" s="55"/>
      <c r="AD18" s="55"/>
      <c r="AE18" s="55"/>
      <c r="AF18" s="55"/>
      <c r="AG18" s="55" t="s">
        <v>445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</row>
    <row r="19" spans="1:60" outlineLevel="2">
      <c r="A19" s="56"/>
      <c r="B19" s="57"/>
      <c r="C19" s="61" t="s">
        <v>455</v>
      </c>
      <c r="D19" s="62"/>
      <c r="E19" s="62"/>
      <c r="F19" s="62"/>
      <c r="G19" s="62"/>
      <c r="H19" s="54"/>
      <c r="I19" s="54"/>
      <c r="J19" s="54"/>
      <c r="K19" s="54"/>
      <c r="L19" s="54"/>
      <c r="M19" s="54"/>
      <c r="N19" s="60"/>
      <c r="O19" s="60"/>
      <c r="P19" s="60"/>
      <c r="Q19" s="60"/>
      <c r="R19" s="54"/>
      <c r="S19" s="54"/>
      <c r="T19" s="54"/>
      <c r="U19" s="54"/>
      <c r="V19" s="54"/>
      <c r="W19" s="54"/>
      <c r="X19" s="54"/>
      <c r="Y19" s="54"/>
      <c r="Z19" s="55"/>
      <c r="AA19" s="55"/>
      <c r="AB19" s="55"/>
      <c r="AC19" s="55"/>
      <c r="AD19" s="55"/>
      <c r="AE19" s="55"/>
      <c r="AF19" s="55"/>
      <c r="AG19" s="55" t="s">
        <v>456</v>
      </c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</row>
    <row r="20" spans="1:60" outlineLevel="1">
      <c r="A20" s="46">
        <v>5</v>
      </c>
      <c r="B20" s="47" t="s">
        <v>459</v>
      </c>
      <c r="C20" s="48" t="s">
        <v>460</v>
      </c>
      <c r="D20" s="49" t="s">
        <v>161</v>
      </c>
      <c r="E20" s="50">
        <v>10</v>
      </c>
      <c r="F20" s="51"/>
      <c r="G20" s="52">
        <f>ROUND(E20*F20,2)</f>
        <v>0</v>
      </c>
      <c r="H20" s="51">
        <v>14.35</v>
      </c>
      <c r="I20" s="52">
        <f>ROUND(E20*H20,2)</f>
        <v>143.5</v>
      </c>
      <c r="J20" s="51">
        <v>146.15</v>
      </c>
      <c r="K20" s="52">
        <f>ROUND(E20*J20,2)</f>
        <v>1461.5</v>
      </c>
      <c r="L20" s="52">
        <v>21</v>
      </c>
      <c r="M20" s="52">
        <f>G20*(1+L20/100)</f>
        <v>0</v>
      </c>
      <c r="N20" s="50">
        <v>4.8999999999999998E-4</v>
      </c>
      <c r="O20" s="50">
        <f>ROUND(E20*N20,2)</f>
        <v>0</v>
      </c>
      <c r="P20" s="50">
        <v>1.7999999999999999E-2</v>
      </c>
      <c r="Q20" s="50">
        <f>ROUND(E20*P20,2)</f>
        <v>0.18</v>
      </c>
      <c r="R20" s="52" t="s">
        <v>453</v>
      </c>
      <c r="S20" s="52" t="s">
        <v>135</v>
      </c>
      <c r="T20" s="53" t="s">
        <v>135</v>
      </c>
      <c r="U20" s="54">
        <v>0.34200000000000003</v>
      </c>
      <c r="V20" s="54">
        <f>ROUND(E20*U20,2)</f>
        <v>3.42</v>
      </c>
      <c r="W20" s="54"/>
      <c r="X20" s="54" t="s">
        <v>136</v>
      </c>
      <c r="Y20" s="54" t="s">
        <v>137</v>
      </c>
      <c r="Z20" s="55"/>
      <c r="AA20" s="55"/>
      <c r="AB20" s="55"/>
      <c r="AC20" s="55"/>
      <c r="AD20" s="55"/>
      <c r="AE20" s="55"/>
      <c r="AF20" s="55"/>
      <c r="AG20" s="55" t="s">
        <v>138</v>
      </c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</row>
    <row r="21" spans="1:60" outlineLevel="2">
      <c r="A21" s="56"/>
      <c r="B21" s="57"/>
      <c r="C21" s="63" t="s">
        <v>455</v>
      </c>
      <c r="D21" s="64"/>
      <c r="E21" s="64"/>
      <c r="F21" s="64"/>
      <c r="G21" s="64"/>
      <c r="H21" s="54"/>
      <c r="I21" s="54"/>
      <c r="J21" s="54"/>
      <c r="K21" s="54"/>
      <c r="L21" s="54"/>
      <c r="M21" s="54"/>
      <c r="N21" s="60"/>
      <c r="O21" s="60"/>
      <c r="P21" s="60"/>
      <c r="Q21" s="60"/>
      <c r="R21" s="54"/>
      <c r="S21" s="54"/>
      <c r="T21" s="54"/>
      <c r="U21" s="54"/>
      <c r="V21" s="54"/>
      <c r="W21" s="54"/>
      <c r="X21" s="54"/>
      <c r="Y21" s="54"/>
      <c r="Z21" s="55"/>
      <c r="AA21" s="55"/>
      <c r="AB21" s="55"/>
      <c r="AC21" s="55"/>
      <c r="AD21" s="55"/>
      <c r="AE21" s="55"/>
      <c r="AF21" s="55"/>
      <c r="AG21" s="55" t="s">
        <v>456</v>
      </c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</row>
    <row r="22" spans="1:60" ht="22.5" outlineLevel="1">
      <c r="A22" s="65">
        <v>6</v>
      </c>
      <c r="B22" s="66" t="s">
        <v>461</v>
      </c>
      <c r="C22" s="67" t="s">
        <v>462</v>
      </c>
      <c r="D22" s="68" t="s">
        <v>254</v>
      </c>
      <c r="E22" s="69">
        <v>0.54600000000000004</v>
      </c>
      <c r="F22" s="70"/>
      <c r="G22" s="71">
        <f>ROUND(E22*F22,2)</f>
        <v>0</v>
      </c>
      <c r="H22" s="70">
        <v>0</v>
      </c>
      <c r="I22" s="71">
        <f>ROUND(E22*H22,2)</f>
        <v>0</v>
      </c>
      <c r="J22" s="70">
        <v>1983</v>
      </c>
      <c r="K22" s="71">
        <f>ROUND(E22*J22,2)</f>
        <v>1082.72</v>
      </c>
      <c r="L22" s="71">
        <v>21</v>
      </c>
      <c r="M22" s="71">
        <f>G22*(1+L22/100)</f>
        <v>0</v>
      </c>
      <c r="N22" s="69">
        <v>0</v>
      </c>
      <c r="O22" s="69">
        <f>ROUND(E22*N22,2)</f>
        <v>0</v>
      </c>
      <c r="P22" s="69">
        <v>0</v>
      </c>
      <c r="Q22" s="69">
        <f>ROUND(E22*P22,2)</f>
        <v>0</v>
      </c>
      <c r="R22" s="71" t="s">
        <v>463</v>
      </c>
      <c r="S22" s="71" t="s">
        <v>135</v>
      </c>
      <c r="T22" s="72" t="s">
        <v>135</v>
      </c>
      <c r="U22" s="54">
        <v>3.7559999999999998</v>
      </c>
      <c r="V22" s="54">
        <f>ROUND(E22*U22,2)</f>
        <v>2.0499999999999998</v>
      </c>
      <c r="W22" s="54"/>
      <c r="X22" s="54" t="s">
        <v>293</v>
      </c>
      <c r="Y22" s="54" t="s">
        <v>137</v>
      </c>
      <c r="Z22" s="55"/>
      <c r="AA22" s="55"/>
      <c r="AB22" s="55"/>
      <c r="AC22" s="55"/>
      <c r="AD22" s="55"/>
      <c r="AE22" s="55"/>
      <c r="AF22" s="55"/>
      <c r="AG22" s="55" t="s">
        <v>294</v>
      </c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</row>
    <row r="23" spans="1:60" outlineLevel="1">
      <c r="A23" s="46">
        <v>7</v>
      </c>
      <c r="B23" s="47" t="s">
        <v>464</v>
      </c>
      <c r="C23" s="48" t="s">
        <v>465</v>
      </c>
      <c r="D23" s="49" t="s">
        <v>254</v>
      </c>
      <c r="E23" s="50">
        <v>0.54600000000000004</v>
      </c>
      <c r="F23" s="51"/>
      <c r="G23" s="52">
        <f>ROUND(E23*F23,2)</f>
        <v>0</v>
      </c>
      <c r="H23" s="51">
        <v>0</v>
      </c>
      <c r="I23" s="52">
        <f>ROUND(E23*H23,2)</f>
        <v>0</v>
      </c>
      <c r="J23" s="51">
        <v>2725</v>
      </c>
      <c r="K23" s="52">
        <f>ROUND(E23*J23,2)</f>
        <v>1487.85</v>
      </c>
      <c r="L23" s="52">
        <v>21</v>
      </c>
      <c r="M23" s="52">
        <f>G23*(1+L23/100)</f>
        <v>0</v>
      </c>
      <c r="N23" s="50">
        <v>0</v>
      </c>
      <c r="O23" s="50">
        <f>ROUND(E23*N23,2)</f>
        <v>0</v>
      </c>
      <c r="P23" s="50">
        <v>0</v>
      </c>
      <c r="Q23" s="50">
        <f>ROUND(E23*P23,2)</f>
        <v>0</v>
      </c>
      <c r="R23" s="52" t="s">
        <v>453</v>
      </c>
      <c r="S23" s="52" t="s">
        <v>135</v>
      </c>
      <c r="T23" s="53" t="s">
        <v>135</v>
      </c>
      <c r="U23" s="54">
        <v>0</v>
      </c>
      <c r="V23" s="54">
        <f>ROUND(E23*U23,2)</f>
        <v>0</v>
      </c>
      <c r="W23" s="54"/>
      <c r="X23" s="54" t="s">
        <v>466</v>
      </c>
      <c r="Y23" s="54" t="s">
        <v>137</v>
      </c>
      <c r="Z23" s="55"/>
      <c r="AA23" s="55"/>
      <c r="AB23" s="55"/>
      <c r="AC23" s="55"/>
      <c r="AD23" s="55"/>
      <c r="AE23" s="55"/>
      <c r="AF23" s="55"/>
      <c r="AG23" s="55" t="s">
        <v>467</v>
      </c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</row>
    <row r="24" spans="1:60" outlineLevel="2">
      <c r="A24" s="56"/>
      <c r="B24" s="57"/>
      <c r="C24" s="63" t="s">
        <v>468</v>
      </c>
      <c r="D24" s="64"/>
      <c r="E24" s="64"/>
      <c r="F24" s="64"/>
      <c r="G24" s="64"/>
      <c r="H24" s="54"/>
      <c r="I24" s="54"/>
      <c r="J24" s="54"/>
      <c r="K24" s="54"/>
      <c r="L24" s="54"/>
      <c r="M24" s="54"/>
      <c r="N24" s="60"/>
      <c r="O24" s="60"/>
      <c r="P24" s="60"/>
      <c r="Q24" s="60"/>
      <c r="R24" s="54"/>
      <c r="S24" s="54"/>
      <c r="T24" s="54"/>
      <c r="U24" s="54"/>
      <c r="V24" s="54"/>
      <c r="W24" s="54"/>
      <c r="X24" s="54"/>
      <c r="Y24" s="54"/>
      <c r="Z24" s="55"/>
      <c r="AA24" s="55"/>
      <c r="AB24" s="55"/>
      <c r="AC24" s="55"/>
      <c r="AD24" s="55"/>
      <c r="AE24" s="55"/>
      <c r="AF24" s="55"/>
      <c r="AG24" s="55" t="s">
        <v>456</v>
      </c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</row>
    <row r="25" spans="1:60">
      <c r="A25" s="38" t="s">
        <v>130</v>
      </c>
      <c r="B25" s="39" t="s">
        <v>70</v>
      </c>
      <c r="C25" s="40" t="s">
        <v>71</v>
      </c>
      <c r="D25" s="41"/>
      <c r="E25" s="42"/>
      <c r="F25" s="43"/>
      <c r="G25" s="43">
        <f>SUMIF(AG26:AG27,"&lt;&gt;NOR",G26:G27)</f>
        <v>0</v>
      </c>
      <c r="H25" s="43"/>
      <c r="I25" s="43">
        <f>SUM(I26:I27)</f>
        <v>0</v>
      </c>
      <c r="J25" s="43"/>
      <c r="K25" s="43">
        <f>SUM(K26:K27)</f>
        <v>242.07</v>
      </c>
      <c r="L25" s="43"/>
      <c r="M25" s="43">
        <f>SUM(M26:M27)</f>
        <v>0</v>
      </c>
      <c r="N25" s="42"/>
      <c r="O25" s="42">
        <f>SUM(O26:O27)</f>
        <v>0</v>
      </c>
      <c r="P25" s="42"/>
      <c r="Q25" s="42">
        <f>SUM(Q26:Q27)</f>
        <v>0</v>
      </c>
      <c r="R25" s="43"/>
      <c r="S25" s="43"/>
      <c r="T25" s="44"/>
      <c r="U25" s="45"/>
      <c r="V25" s="45">
        <f>SUM(V26:V27)</f>
        <v>0.49</v>
      </c>
      <c r="W25" s="45"/>
      <c r="X25" s="45"/>
      <c r="Y25" s="45"/>
      <c r="AG25" s="15" t="s">
        <v>131</v>
      </c>
    </row>
    <row r="26" spans="1:60" outlineLevel="1">
      <c r="A26" s="46">
        <v>8</v>
      </c>
      <c r="B26" s="47" t="s">
        <v>469</v>
      </c>
      <c r="C26" s="48" t="s">
        <v>470</v>
      </c>
      <c r="D26" s="49" t="s">
        <v>254</v>
      </c>
      <c r="E26" s="50">
        <v>0.5716</v>
      </c>
      <c r="F26" s="51"/>
      <c r="G26" s="52">
        <f>ROUND(E26*F26,2)</f>
        <v>0</v>
      </c>
      <c r="H26" s="51">
        <v>0</v>
      </c>
      <c r="I26" s="52">
        <f>ROUND(E26*H26,2)</f>
        <v>0</v>
      </c>
      <c r="J26" s="51">
        <v>423.5</v>
      </c>
      <c r="K26" s="52">
        <f>ROUND(E26*J26,2)</f>
        <v>242.07</v>
      </c>
      <c r="L26" s="52">
        <v>21</v>
      </c>
      <c r="M26" s="52">
        <f>G26*(1+L26/100)</f>
        <v>0</v>
      </c>
      <c r="N26" s="50">
        <v>0</v>
      </c>
      <c r="O26" s="50">
        <f>ROUND(E26*N26,2)</f>
        <v>0</v>
      </c>
      <c r="P26" s="50">
        <v>0</v>
      </c>
      <c r="Q26" s="50">
        <f>ROUND(E26*P26,2)</f>
        <v>0</v>
      </c>
      <c r="R26" s="52" t="s">
        <v>471</v>
      </c>
      <c r="S26" s="52" t="s">
        <v>135</v>
      </c>
      <c r="T26" s="53" t="s">
        <v>135</v>
      </c>
      <c r="U26" s="54">
        <v>0.85199999999999998</v>
      </c>
      <c r="V26" s="54">
        <f>ROUND(E26*U26,2)</f>
        <v>0.49</v>
      </c>
      <c r="W26" s="54"/>
      <c r="X26" s="54" t="s">
        <v>255</v>
      </c>
      <c r="Y26" s="54" t="s">
        <v>137</v>
      </c>
      <c r="Z26" s="55"/>
      <c r="AA26" s="55"/>
      <c r="AB26" s="55"/>
      <c r="AC26" s="55"/>
      <c r="AD26" s="55"/>
      <c r="AE26" s="55"/>
      <c r="AF26" s="55"/>
      <c r="AG26" s="55" t="s">
        <v>256</v>
      </c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</row>
    <row r="27" spans="1:60" ht="22.5" outlineLevel="2">
      <c r="A27" s="56"/>
      <c r="B27" s="57"/>
      <c r="C27" s="58" t="s">
        <v>472</v>
      </c>
      <c r="D27" s="59"/>
      <c r="E27" s="59"/>
      <c r="F27" s="59"/>
      <c r="G27" s="59"/>
      <c r="H27" s="54"/>
      <c r="I27" s="54"/>
      <c r="J27" s="54"/>
      <c r="K27" s="54"/>
      <c r="L27" s="54"/>
      <c r="M27" s="54"/>
      <c r="N27" s="60"/>
      <c r="O27" s="60"/>
      <c r="P27" s="60"/>
      <c r="Q27" s="60"/>
      <c r="R27" s="54"/>
      <c r="S27" s="54"/>
      <c r="T27" s="54"/>
      <c r="U27" s="54"/>
      <c r="V27" s="54"/>
      <c r="W27" s="54"/>
      <c r="X27" s="54"/>
      <c r="Y27" s="54"/>
      <c r="Z27" s="55"/>
      <c r="AA27" s="55"/>
      <c r="AB27" s="55"/>
      <c r="AC27" s="55"/>
      <c r="AD27" s="55"/>
      <c r="AE27" s="55"/>
      <c r="AF27" s="55"/>
      <c r="AG27" s="55" t="s">
        <v>445</v>
      </c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73" t="str">
        <f>C27</f>
        <v>přesun hmot pro budovy občanské výstavby (JKSO 801), budovy pro bydlení (JKSO 803) budovy pro výrobu a služby (JKSO 812) s nosnou svislou konstrukcí zděnou z cihel nebo tvárnic nebo kovovou</v>
      </c>
      <c r="BB27" s="55"/>
      <c r="BC27" s="55"/>
      <c r="BD27" s="55"/>
      <c r="BE27" s="55"/>
      <c r="BF27" s="55"/>
      <c r="BG27" s="55"/>
      <c r="BH27" s="55"/>
    </row>
    <row r="28" spans="1:60">
      <c r="A28" s="38" t="s">
        <v>130</v>
      </c>
      <c r="B28" s="39" t="s">
        <v>473</v>
      </c>
      <c r="C28" s="40" t="s">
        <v>474</v>
      </c>
      <c r="D28" s="41"/>
      <c r="E28" s="42"/>
      <c r="F28" s="43"/>
      <c r="G28" s="43">
        <f>SUMIF(AG29:AG39,"&lt;&gt;NOR",G29:G39)</f>
        <v>0</v>
      </c>
      <c r="H28" s="43"/>
      <c r="I28" s="43">
        <f>SUM(I29:I39)</f>
        <v>0</v>
      </c>
      <c r="J28" s="43"/>
      <c r="K28" s="43">
        <f>SUM(K29:K39)</f>
        <v>3293.75</v>
      </c>
      <c r="L28" s="43"/>
      <c r="M28" s="43">
        <f>SUM(M29:M39)</f>
        <v>0</v>
      </c>
      <c r="N28" s="42"/>
      <c r="O28" s="42">
        <f>SUM(O29:O39)</f>
        <v>0</v>
      </c>
      <c r="P28" s="42"/>
      <c r="Q28" s="42">
        <f>SUM(Q29:Q39)</f>
        <v>0.16999999999999998</v>
      </c>
      <c r="R28" s="43"/>
      <c r="S28" s="43"/>
      <c r="T28" s="44"/>
      <c r="U28" s="45"/>
      <c r="V28" s="45">
        <f>SUM(V29:V39)</f>
        <v>6.93</v>
      </c>
      <c r="W28" s="45"/>
      <c r="X28" s="45"/>
      <c r="Y28" s="45"/>
      <c r="AG28" s="15" t="s">
        <v>131</v>
      </c>
    </row>
    <row r="29" spans="1:60" outlineLevel="1">
      <c r="A29" s="65">
        <v>9</v>
      </c>
      <c r="B29" s="66" t="s">
        <v>475</v>
      </c>
      <c r="C29" s="67" t="s">
        <v>476</v>
      </c>
      <c r="D29" s="68" t="s">
        <v>477</v>
      </c>
      <c r="E29" s="69">
        <v>4</v>
      </c>
      <c r="F29" s="70"/>
      <c r="G29" s="71">
        <f>ROUND(E29*F29,2)</f>
        <v>0</v>
      </c>
      <c r="H29" s="70">
        <v>0</v>
      </c>
      <c r="I29" s="71">
        <f>ROUND(E29*H29,2)</f>
        <v>0</v>
      </c>
      <c r="J29" s="70">
        <v>267.5</v>
      </c>
      <c r="K29" s="71">
        <f>ROUND(E29*J29,2)</f>
        <v>1070</v>
      </c>
      <c r="L29" s="71">
        <v>21</v>
      </c>
      <c r="M29" s="71">
        <f>G29*(1+L29/100)</f>
        <v>0</v>
      </c>
      <c r="N29" s="69">
        <v>0</v>
      </c>
      <c r="O29" s="69">
        <f>ROUND(E29*N29,2)</f>
        <v>0</v>
      </c>
      <c r="P29" s="69">
        <v>1.933E-2</v>
      </c>
      <c r="Q29" s="69">
        <f>ROUND(E29*P29,2)</f>
        <v>0.08</v>
      </c>
      <c r="R29" s="71" t="s">
        <v>478</v>
      </c>
      <c r="S29" s="71" t="s">
        <v>135</v>
      </c>
      <c r="T29" s="72" t="s">
        <v>135</v>
      </c>
      <c r="U29" s="54">
        <v>0.59</v>
      </c>
      <c r="V29" s="54">
        <f>ROUND(E29*U29,2)</f>
        <v>2.36</v>
      </c>
      <c r="W29" s="54"/>
      <c r="X29" s="54" t="s">
        <v>136</v>
      </c>
      <c r="Y29" s="54" t="s">
        <v>137</v>
      </c>
      <c r="Z29" s="55"/>
      <c r="AA29" s="55"/>
      <c r="AB29" s="55"/>
      <c r="AC29" s="55"/>
      <c r="AD29" s="55"/>
      <c r="AE29" s="55"/>
      <c r="AF29" s="55"/>
      <c r="AG29" s="55" t="s">
        <v>138</v>
      </c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outlineLevel="1">
      <c r="A30" s="65">
        <v>10</v>
      </c>
      <c r="B30" s="66" t="s">
        <v>479</v>
      </c>
      <c r="C30" s="67" t="s">
        <v>480</v>
      </c>
      <c r="D30" s="68" t="s">
        <v>477</v>
      </c>
      <c r="E30" s="69">
        <v>2</v>
      </c>
      <c r="F30" s="70"/>
      <c r="G30" s="71">
        <f>ROUND(E30*F30,2)</f>
        <v>0</v>
      </c>
      <c r="H30" s="70">
        <v>0</v>
      </c>
      <c r="I30" s="71">
        <f>ROUND(E30*H30,2)</f>
        <v>0</v>
      </c>
      <c r="J30" s="70">
        <v>173.5</v>
      </c>
      <c r="K30" s="71">
        <f>ROUND(E30*J30,2)</f>
        <v>347</v>
      </c>
      <c r="L30" s="71">
        <v>21</v>
      </c>
      <c r="M30" s="71">
        <f>G30*(1+L30/100)</f>
        <v>0</v>
      </c>
      <c r="N30" s="69">
        <v>0</v>
      </c>
      <c r="O30" s="69">
        <f>ROUND(E30*N30,2)</f>
        <v>0</v>
      </c>
      <c r="P30" s="69">
        <v>1.9460000000000002E-2</v>
      </c>
      <c r="Q30" s="69">
        <f>ROUND(E30*P30,2)</f>
        <v>0.04</v>
      </c>
      <c r="R30" s="71" t="s">
        <v>478</v>
      </c>
      <c r="S30" s="71" t="s">
        <v>135</v>
      </c>
      <c r="T30" s="72" t="s">
        <v>135</v>
      </c>
      <c r="U30" s="54">
        <v>0.38200000000000001</v>
      </c>
      <c r="V30" s="54">
        <f>ROUND(E30*U30,2)</f>
        <v>0.76</v>
      </c>
      <c r="W30" s="54"/>
      <c r="X30" s="54" t="s">
        <v>136</v>
      </c>
      <c r="Y30" s="54" t="s">
        <v>137</v>
      </c>
      <c r="Z30" s="55"/>
      <c r="AA30" s="55"/>
      <c r="AB30" s="55"/>
      <c r="AC30" s="55"/>
      <c r="AD30" s="55"/>
      <c r="AE30" s="55"/>
      <c r="AF30" s="55"/>
      <c r="AG30" s="55" t="s">
        <v>138</v>
      </c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</row>
    <row r="31" spans="1:60" outlineLevel="1">
      <c r="A31" s="65">
        <v>11</v>
      </c>
      <c r="B31" s="66" t="s">
        <v>481</v>
      </c>
      <c r="C31" s="67" t="s">
        <v>482</v>
      </c>
      <c r="D31" s="68" t="s">
        <v>190</v>
      </c>
      <c r="E31" s="69">
        <v>8</v>
      </c>
      <c r="F31" s="70"/>
      <c r="G31" s="71">
        <f>ROUND(E31*F31,2)</f>
        <v>0</v>
      </c>
      <c r="H31" s="70">
        <v>0</v>
      </c>
      <c r="I31" s="71">
        <f>ROUND(E31*H31,2)</f>
        <v>0</v>
      </c>
      <c r="J31" s="70">
        <v>46.5</v>
      </c>
      <c r="K31" s="71">
        <f>ROUND(E31*J31,2)</f>
        <v>372</v>
      </c>
      <c r="L31" s="71">
        <v>21</v>
      </c>
      <c r="M31" s="71">
        <f>G31*(1+L31/100)</f>
        <v>0</v>
      </c>
      <c r="N31" s="69">
        <v>0</v>
      </c>
      <c r="O31" s="69">
        <f>ROUND(E31*N31,2)</f>
        <v>0</v>
      </c>
      <c r="P31" s="69">
        <v>0</v>
      </c>
      <c r="Q31" s="69">
        <f>ROUND(E31*P31,2)</f>
        <v>0</v>
      </c>
      <c r="R31" s="71" t="s">
        <v>478</v>
      </c>
      <c r="S31" s="71" t="s">
        <v>135</v>
      </c>
      <c r="T31" s="72" t="s">
        <v>135</v>
      </c>
      <c r="U31" s="54">
        <v>8.1000000000000003E-2</v>
      </c>
      <c r="V31" s="54">
        <f>ROUND(E31*U31,2)</f>
        <v>0.65</v>
      </c>
      <c r="W31" s="54"/>
      <c r="X31" s="54" t="s">
        <v>136</v>
      </c>
      <c r="Y31" s="54" t="s">
        <v>137</v>
      </c>
      <c r="Z31" s="55"/>
      <c r="AA31" s="55"/>
      <c r="AB31" s="55"/>
      <c r="AC31" s="55"/>
      <c r="AD31" s="55"/>
      <c r="AE31" s="55"/>
      <c r="AF31" s="55"/>
      <c r="AG31" s="55" t="s">
        <v>138</v>
      </c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</row>
    <row r="32" spans="1:60" outlineLevel="1">
      <c r="A32" s="46">
        <v>12</v>
      </c>
      <c r="B32" s="47" t="s">
        <v>483</v>
      </c>
      <c r="C32" s="48" t="s">
        <v>484</v>
      </c>
      <c r="D32" s="49" t="s">
        <v>477</v>
      </c>
      <c r="E32" s="50">
        <v>2</v>
      </c>
      <c r="F32" s="51"/>
      <c r="G32" s="52">
        <f>ROUND(E32*F32,2)</f>
        <v>0</v>
      </c>
      <c r="H32" s="51">
        <v>0</v>
      </c>
      <c r="I32" s="52">
        <f>ROUND(E32*H32,2)</f>
        <v>0</v>
      </c>
      <c r="J32" s="51">
        <v>211</v>
      </c>
      <c r="K32" s="52">
        <f>ROUND(E32*J32,2)</f>
        <v>422</v>
      </c>
      <c r="L32" s="52">
        <v>21</v>
      </c>
      <c r="M32" s="52">
        <f>G32*(1+L32/100)</f>
        <v>0</v>
      </c>
      <c r="N32" s="50">
        <v>0</v>
      </c>
      <c r="O32" s="50">
        <f>ROUND(E32*N32,2)</f>
        <v>0</v>
      </c>
      <c r="P32" s="50">
        <v>9.1999999999999998E-3</v>
      </c>
      <c r="Q32" s="50">
        <f>ROUND(E32*P32,2)</f>
        <v>0.02</v>
      </c>
      <c r="R32" s="52" t="s">
        <v>478</v>
      </c>
      <c r="S32" s="52" t="s">
        <v>135</v>
      </c>
      <c r="T32" s="53" t="s">
        <v>135</v>
      </c>
      <c r="U32" s="54">
        <v>0.46500000000000002</v>
      </c>
      <c r="V32" s="54">
        <f>ROUND(E32*U32,2)</f>
        <v>0.93</v>
      </c>
      <c r="W32" s="54"/>
      <c r="X32" s="54" t="s">
        <v>136</v>
      </c>
      <c r="Y32" s="54" t="s">
        <v>137</v>
      </c>
      <c r="Z32" s="55"/>
      <c r="AA32" s="55"/>
      <c r="AB32" s="55"/>
      <c r="AC32" s="55"/>
      <c r="AD32" s="55"/>
      <c r="AE32" s="55"/>
      <c r="AF32" s="55"/>
      <c r="AG32" s="55" t="s">
        <v>138</v>
      </c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outlineLevel="2">
      <c r="A33" s="56"/>
      <c r="B33" s="57"/>
      <c r="C33" s="58" t="s">
        <v>485</v>
      </c>
      <c r="D33" s="59"/>
      <c r="E33" s="59"/>
      <c r="F33" s="59"/>
      <c r="G33" s="59"/>
      <c r="H33" s="54"/>
      <c r="I33" s="54"/>
      <c r="J33" s="54"/>
      <c r="K33" s="54"/>
      <c r="L33" s="54"/>
      <c r="M33" s="54"/>
      <c r="N33" s="60"/>
      <c r="O33" s="60"/>
      <c r="P33" s="60"/>
      <c r="Q33" s="60"/>
      <c r="R33" s="54"/>
      <c r="S33" s="54"/>
      <c r="T33" s="54"/>
      <c r="U33" s="54"/>
      <c r="V33" s="54"/>
      <c r="W33" s="54"/>
      <c r="X33" s="54"/>
      <c r="Y33" s="54"/>
      <c r="Z33" s="55"/>
      <c r="AA33" s="55"/>
      <c r="AB33" s="55"/>
      <c r="AC33" s="55"/>
      <c r="AD33" s="55"/>
      <c r="AE33" s="55"/>
      <c r="AF33" s="55"/>
      <c r="AG33" s="55" t="s">
        <v>445</v>
      </c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1:60" outlineLevel="1">
      <c r="A34" s="46">
        <v>13</v>
      </c>
      <c r="B34" s="47" t="s">
        <v>486</v>
      </c>
      <c r="C34" s="48" t="s">
        <v>487</v>
      </c>
      <c r="D34" s="49" t="s">
        <v>477</v>
      </c>
      <c r="E34" s="50">
        <v>1</v>
      </c>
      <c r="F34" s="51"/>
      <c r="G34" s="52">
        <f>ROUND(E34*F34,2)</f>
        <v>0</v>
      </c>
      <c r="H34" s="51">
        <v>0</v>
      </c>
      <c r="I34" s="52">
        <f>ROUND(E34*H34,2)</f>
        <v>0</v>
      </c>
      <c r="J34" s="51">
        <v>258</v>
      </c>
      <c r="K34" s="52">
        <f>ROUND(E34*J34,2)</f>
        <v>258</v>
      </c>
      <c r="L34" s="52">
        <v>21</v>
      </c>
      <c r="M34" s="52">
        <f>G34*(1+L34/100)</f>
        <v>0</v>
      </c>
      <c r="N34" s="50">
        <v>0</v>
      </c>
      <c r="O34" s="50">
        <f>ROUND(E34*N34,2)</f>
        <v>0</v>
      </c>
      <c r="P34" s="50">
        <v>3.4700000000000002E-2</v>
      </c>
      <c r="Q34" s="50">
        <f>ROUND(E34*P34,2)</f>
        <v>0.03</v>
      </c>
      <c r="R34" s="52" t="s">
        <v>478</v>
      </c>
      <c r="S34" s="52" t="s">
        <v>135</v>
      </c>
      <c r="T34" s="53" t="s">
        <v>135</v>
      </c>
      <c r="U34" s="54">
        <v>0.56899999999999995</v>
      </c>
      <c r="V34" s="54">
        <f>ROUND(E34*U34,2)</f>
        <v>0.56999999999999995</v>
      </c>
      <c r="W34" s="54"/>
      <c r="X34" s="54" t="s">
        <v>136</v>
      </c>
      <c r="Y34" s="54" t="s">
        <v>137</v>
      </c>
      <c r="Z34" s="55"/>
      <c r="AA34" s="55"/>
      <c r="AB34" s="55"/>
      <c r="AC34" s="55"/>
      <c r="AD34" s="55"/>
      <c r="AE34" s="55"/>
      <c r="AF34" s="55"/>
      <c r="AG34" s="55" t="s">
        <v>138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</row>
    <row r="35" spans="1:60" outlineLevel="2">
      <c r="A35" s="56"/>
      <c r="B35" s="57"/>
      <c r="C35" s="58" t="s">
        <v>488</v>
      </c>
      <c r="D35" s="59"/>
      <c r="E35" s="59"/>
      <c r="F35" s="59"/>
      <c r="G35" s="59"/>
      <c r="H35" s="54"/>
      <c r="I35" s="54"/>
      <c r="J35" s="54"/>
      <c r="K35" s="54"/>
      <c r="L35" s="54"/>
      <c r="M35" s="54"/>
      <c r="N35" s="60"/>
      <c r="O35" s="60"/>
      <c r="P35" s="60"/>
      <c r="Q35" s="60"/>
      <c r="R35" s="54"/>
      <c r="S35" s="54"/>
      <c r="T35" s="54"/>
      <c r="U35" s="54"/>
      <c r="V35" s="54"/>
      <c r="W35" s="54"/>
      <c r="X35" s="54"/>
      <c r="Y35" s="54"/>
      <c r="Z35" s="55"/>
      <c r="AA35" s="55"/>
      <c r="AB35" s="55"/>
      <c r="AC35" s="55"/>
      <c r="AD35" s="55"/>
      <c r="AE35" s="55"/>
      <c r="AF35" s="55"/>
      <c r="AG35" s="55" t="s">
        <v>445</v>
      </c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</row>
    <row r="36" spans="1:60" outlineLevel="1">
      <c r="A36" s="46">
        <v>14</v>
      </c>
      <c r="B36" s="47" t="s">
        <v>489</v>
      </c>
      <c r="C36" s="48" t="s">
        <v>490</v>
      </c>
      <c r="D36" s="49" t="s">
        <v>254</v>
      </c>
      <c r="E36" s="50">
        <v>0.17433999999999999</v>
      </c>
      <c r="F36" s="51"/>
      <c r="G36" s="52">
        <f>ROUND(E36*F36,2)</f>
        <v>0</v>
      </c>
      <c r="H36" s="51">
        <v>0</v>
      </c>
      <c r="I36" s="52">
        <f>ROUND(E36*H36,2)</f>
        <v>0</v>
      </c>
      <c r="J36" s="51">
        <v>1849</v>
      </c>
      <c r="K36" s="52">
        <f>ROUND(E36*J36,2)</f>
        <v>322.35000000000002</v>
      </c>
      <c r="L36" s="52">
        <v>21</v>
      </c>
      <c r="M36" s="52">
        <f>G36*(1+L36/100)</f>
        <v>0</v>
      </c>
      <c r="N36" s="50">
        <v>0</v>
      </c>
      <c r="O36" s="50">
        <f>ROUND(E36*N36,2)</f>
        <v>0</v>
      </c>
      <c r="P36" s="50">
        <v>0</v>
      </c>
      <c r="Q36" s="50">
        <f>ROUND(E36*P36,2)</f>
        <v>0</v>
      </c>
      <c r="R36" s="52" t="s">
        <v>478</v>
      </c>
      <c r="S36" s="52" t="s">
        <v>135</v>
      </c>
      <c r="T36" s="53" t="s">
        <v>135</v>
      </c>
      <c r="U36" s="54">
        <v>3.169</v>
      </c>
      <c r="V36" s="54">
        <f>ROUND(E36*U36,2)</f>
        <v>0.55000000000000004</v>
      </c>
      <c r="W36" s="54"/>
      <c r="X36" s="54" t="s">
        <v>136</v>
      </c>
      <c r="Y36" s="54" t="s">
        <v>137</v>
      </c>
      <c r="Z36" s="55"/>
      <c r="AA36" s="55"/>
      <c r="AB36" s="55"/>
      <c r="AC36" s="55"/>
      <c r="AD36" s="55"/>
      <c r="AE36" s="55"/>
      <c r="AF36" s="55"/>
      <c r="AG36" s="55" t="s">
        <v>138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</row>
    <row r="37" spans="1:60" outlineLevel="2">
      <c r="A37" s="56"/>
      <c r="B37" s="57"/>
      <c r="C37" s="58" t="s">
        <v>491</v>
      </c>
      <c r="D37" s="59"/>
      <c r="E37" s="59"/>
      <c r="F37" s="59"/>
      <c r="G37" s="59"/>
      <c r="H37" s="54"/>
      <c r="I37" s="54"/>
      <c r="J37" s="54"/>
      <c r="K37" s="54"/>
      <c r="L37" s="54"/>
      <c r="M37" s="54"/>
      <c r="N37" s="60"/>
      <c r="O37" s="60"/>
      <c r="P37" s="60"/>
      <c r="Q37" s="60"/>
      <c r="R37" s="54"/>
      <c r="S37" s="54"/>
      <c r="T37" s="54"/>
      <c r="U37" s="54"/>
      <c r="V37" s="54"/>
      <c r="W37" s="54"/>
      <c r="X37" s="54"/>
      <c r="Y37" s="54"/>
      <c r="Z37" s="55"/>
      <c r="AA37" s="55"/>
      <c r="AB37" s="55"/>
      <c r="AC37" s="55"/>
      <c r="AD37" s="55"/>
      <c r="AE37" s="55"/>
      <c r="AF37" s="55"/>
      <c r="AG37" s="55" t="s">
        <v>445</v>
      </c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</row>
    <row r="38" spans="1:60" outlineLevel="1">
      <c r="A38" s="65">
        <v>15</v>
      </c>
      <c r="B38" s="66" t="s">
        <v>492</v>
      </c>
      <c r="C38" s="67" t="s">
        <v>493</v>
      </c>
      <c r="D38" s="68" t="s">
        <v>477</v>
      </c>
      <c r="E38" s="69">
        <v>1</v>
      </c>
      <c r="F38" s="70"/>
      <c r="G38" s="71">
        <f>ROUND(E38*F38,2)</f>
        <v>0</v>
      </c>
      <c r="H38" s="70">
        <v>0</v>
      </c>
      <c r="I38" s="71">
        <f>ROUND(E38*H38,2)</f>
        <v>0</v>
      </c>
      <c r="J38" s="70">
        <v>98.4</v>
      </c>
      <c r="K38" s="71">
        <f>ROUND(E38*J38,2)</f>
        <v>98.4</v>
      </c>
      <c r="L38" s="71">
        <v>21</v>
      </c>
      <c r="M38" s="71">
        <f>G38*(1+L38/100)</f>
        <v>0</v>
      </c>
      <c r="N38" s="69">
        <v>0</v>
      </c>
      <c r="O38" s="69">
        <f>ROUND(E38*N38,2)</f>
        <v>0</v>
      </c>
      <c r="P38" s="69">
        <v>1.56E-3</v>
      </c>
      <c r="Q38" s="69">
        <f>ROUND(E38*P38,2)</f>
        <v>0</v>
      </c>
      <c r="R38" s="71" t="s">
        <v>478</v>
      </c>
      <c r="S38" s="71" t="s">
        <v>135</v>
      </c>
      <c r="T38" s="72" t="s">
        <v>135</v>
      </c>
      <c r="U38" s="54">
        <v>0.217</v>
      </c>
      <c r="V38" s="54">
        <f>ROUND(E38*U38,2)</f>
        <v>0.22</v>
      </c>
      <c r="W38" s="54"/>
      <c r="X38" s="54" t="s">
        <v>136</v>
      </c>
      <c r="Y38" s="54" t="s">
        <v>137</v>
      </c>
      <c r="Z38" s="55"/>
      <c r="AA38" s="55"/>
      <c r="AB38" s="55"/>
      <c r="AC38" s="55"/>
      <c r="AD38" s="55"/>
      <c r="AE38" s="55"/>
      <c r="AF38" s="55"/>
      <c r="AG38" s="55" t="s">
        <v>138</v>
      </c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</row>
    <row r="39" spans="1:60" outlineLevel="1">
      <c r="A39" s="65">
        <v>16</v>
      </c>
      <c r="B39" s="66" t="s">
        <v>494</v>
      </c>
      <c r="C39" s="67" t="s">
        <v>495</v>
      </c>
      <c r="D39" s="68" t="s">
        <v>477</v>
      </c>
      <c r="E39" s="69">
        <v>4</v>
      </c>
      <c r="F39" s="70"/>
      <c r="G39" s="71">
        <f>ROUND(E39*F39,2)</f>
        <v>0</v>
      </c>
      <c r="H39" s="70">
        <v>0</v>
      </c>
      <c r="I39" s="71">
        <f>ROUND(E39*H39,2)</f>
        <v>0</v>
      </c>
      <c r="J39" s="70">
        <v>101</v>
      </c>
      <c r="K39" s="71">
        <f>ROUND(E39*J39,2)</f>
        <v>404</v>
      </c>
      <c r="L39" s="71">
        <v>21</v>
      </c>
      <c r="M39" s="71">
        <f>G39*(1+L39/100)</f>
        <v>0</v>
      </c>
      <c r="N39" s="69">
        <v>0</v>
      </c>
      <c r="O39" s="69">
        <f>ROUND(E39*N39,2)</f>
        <v>0</v>
      </c>
      <c r="P39" s="69">
        <v>8.5999999999999998E-4</v>
      </c>
      <c r="Q39" s="69">
        <f>ROUND(E39*P39,2)</f>
        <v>0</v>
      </c>
      <c r="R39" s="71" t="s">
        <v>478</v>
      </c>
      <c r="S39" s="71" t="s">
        <v>135</v>
      </c>
      <c r="T39" s="72" t="s">
        <v>135</v>
      </c>
      <c r="U39" s="54">
        <v>0.222</v>
      </c>
      <c r="V39" s="54">
        <f>ROUND(E39*U39,2)</f>
        <v>0.89</v>
      </c>
      <c r="W39" s="54"/>
      <c r="X39" s="54" t="s">
        <v>136</v>
      </c>
      <c r="Y39" s="54" t="s">
        <v>137</v>
      </c>
      <c r="Z39" s="55"/>
      <c r="AA39" s="55"/>
      <c r="AB39" s="55"/>
      <c r="AC39" s="55"/>
      <c r="AD39" s="55"/>
      <c r="AE39" s="55"/>
      <c r="AF39" s="55"/>
      <c r="AG39" s="55" t="s">
        <v>138</v>
      </c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</row>
    <row r="40" spans="1:60">
      <c r="A40" s="38" t="s">
        <v>130</v>
      </c>
      <c r="B40" s="39" t="s">
        <v>74</v>
      </c>
      <c r="C40" s="40" t="s">
        <v>75</v>
      </c>
      <c r="D40" s="41"/>
      <c r="E40" s="42"/>
      <c r="F40" s="43"/>
      <c r="G40" s="43">
        <f>SUMIF(AG41:AG50,"&lt;&gt;NOR",G41:G50)</f>
        <v>0</v>
      </c>
      <c r="H40" s="43"/>
      <c r="I40" s="43">
        <f>SUM(I41:I50)</f>
        <v>1948.9799999999998</v>
      </c>
      <c r="J40" s="43"/>
      <c r="K40" s="43">
        <f>SUM(K41:K50)</f>
        <v>5548.09</v>
      </c>
      <c r="L40" s="43"/>
      <c r="M40" s="43">
        <f>SUM(M41:M50)</f>
        <v>0</v>
      </c>
      <c r="N40" s="42"/>
      <c r="O40" s="42">
        <f>SUM(O41:O50)</f>
        <v>0.01</v>
      </c>
      <c r="P40" s="42"/>
      <c r="Q40" s="42">
        <f>SUM(Q41:Q50)</f>
        <v>0</v>
      </c>
      <c r="R40" s="43"/>
      <c r="S40" s="43"/>
      <c r="T40" s="44"/>
      <c r="U40" s="45"/>
      <c r="V40" s="45">
        <f>SUM(V41:V50)</f>
        <v>9.66</v>
      </c>
      <c r="W40" s="45"/>
      <c r="X40" s="45"/>
      <c r="Y40" s="45"/>
      <c r="AG40" s="15" t="s">
        <v>131</v>
      </c>
    </row>
    <row r="41" spans="1:60" outlineLevel="1">
      <c r="A41" s="65">
        <v>17</v>
      </c>
      <c r="B41" s="66" t="s">
        <v>496</v>
      </c>
      <c r="C41" s="67" t="s">
        <v>497</v>
      </c>
      <c r="D41" s="68" t="s">
        <v>190</v>
      </c>
      <c r="E41" s="69">
        <v>2</v>
      </c>
      <c r="F41" s="70"/>
      <c r="G41" s="71">
        <f>ROUND(E41*F41,2)</f>
        <v>0</v>
      </c>
      <c r="H41" s="70">
        <v>62.78</v>
      </c>
      <c r="I41" s="71">
        <f>ROUND(E41*H41,2)</f>
        <v>125.56</v>
      </c>
      <c r="J41" s="70">
        <v>684.22</v>
      </c>
      <c r="K41" s="71">
        <f>ROUND(E41*J41,2)</f>
        <v>1368.44</v>
      </c>
      <c r="L41" s="71">
        <v>21</v>
      </c>
      <c r="M41" s="71">
        <f>G41*(1+L41/100)</f>
        <v>0</v>
      </c>
      <c r="N41" s="69">
        <v>7.6000000000000004E-4</v>
      </c>
      <c r="O41" s="69">
        <f>ROUND(E41*N41,2)</f>
        <v>0</v>
      </c>
      <c r="P41" s="69">
        <v>0</v>
      </c>
      <c r="Q41" s="69">
        <f>ROUND(E41*P41,2)</f>
        <v>0</v>
      </c>
      <c r="R41" s="71" t="s">
        <v>478</v>
      </c>
      <c r="S41" s="71" t="s">
        <v>135</v>
      </c>
      <c r="T41" s="72" t="s">
        <v>135</v>
      </c>
      <c r="U41" s="54">
        <v>1.1910000000000001</v>
      </c>
      <c r="V41" s="54">
        <f>ROUND(E41*U41,2)</f>
        <v>2.38</v>
      </c>
      <c r="W41" s="54"/>
      <c r="X41" s="54" t="s">
        <v>136</v>
      </c>
      <c r="Y41" s="54" t="s">
        <v>137</v>
      </c>
      <c r="Z41" s="55"/>
      <c r="AA41" s="55"/>
      <c r="AB41" s="55"/>
      <c r="AC41" s="55"/>
      <c r="AD41" s="55"/>
      <c r="AE41" s="55"/>
      <c r="AF41" s="55"/>
      <c r="AG41" s="55" t="s">
        <v>138</v>
      </c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outlineLevel="1">
      <c r="A42" s="46">
        <v>18</v>
      </c>
      <c r="B42" s="47" t="s">
        <v>498</v>
      </c>
      <c r="C42" s="48" t="s">
        <v>499</v>
      </c>
      <c r="D42" s="49" t="s">
        <v>161</v>
      </c>
      <c r="E42" s="50">
        <v>17</v>
      </c>
      <c r="F42" s="51"/>
      <c r="G42" s="52">
        <f>ROUND(E42*F42,2)</f>
        <v>0</v>
      </c>
      <c r="H42" s="51">
        <v>106.43</v>
      </c>
      <c r="I42" s="52">
        <f>ROUND(E42*H42,2)</f>
        <v>1809.31</v>
      </c>
      <c r="J42" s="51">
        <v>206.07</v>
      </c>
      <c r="K42" s="52">
        <f>ROUND(E42*J42,2)</f>
        <v>3503.19</v>
      </c>
      <c r="L42" s="52">
        <v>21</v>
      </c>
      <c r="M42" s="52">
        <f>G42*(1+L42/100)</f>
        <v>0</v>
      </c>
      <c r="N42" s="50">
        <v>4.6999999999999999E-4</v>
      </c>
      <c r="O42" s="50">
        <f>ROUND(E42*N42,2)</f>
        <v>0.01</v>
      </c>
      <c r="P42" s="50">
        <v>0</v>
      </c>
      <c r="Q42" s="50">
        <f>ROUND(E42*P42,2)</f>
        <v>0</v>
      </c>
      <c r="R42" s="52" t="s">
        <v>478</v>
      </c>
      <c r="S42" s="52" t="s">
        <v>135</v>
      </c>
      <c r="T42" s="53" t="s">
        <v>135</v>
      </c>
      <c r="U42" s="54">
        <v>0.35899999999999999</v>
      </c>
      <c r="V42" s="54">
        <f>ROUND(E42*U42,2)</f>
        <v>6.1</v>
      </c>
      <c r="W42" s="54"/>
      <c r="X42" s="54" t="s">
        <v>136</v>
      </c>
      <c r="Y42" s="54" t="s">
        <v>137</v>
      </c>
      <c r="Z42" s="55"/>
      <c r="AA42" s="55"/>
      <c r="AB42" s="55"/>
      <c r="AC42" s="55"/>
      <c r="AD42" s="55"/>
      <c r="AE42" s="55"/>
      <c r="AF42" s="55"/>
      <c r="AG42" s="55" t="s">
        <v>138</v>
      </c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outlineLevel="2">
      <c r="A43" s="56"/>
      <c r="B43" s="57"/>
      <c r="C43" s="58" t="s">
        <v>500</v>
      </c>
      <c r="D43" s="59"/>
      <c r="E43" s="59"/>
      <c r="F43" s="59"/>
      <c r="G43" s="59"/>
      <c r="H43" s="54"/>
      <c r="I43" s="54"/>
      <c r="J43" s="54"/>
      <c r="K43" s="54"/>
      <c r="L43" s="54"/>
      <c r="M43" s="54"/>
      <c r="N43" s="60"/>
      <c r="O43" s="60"/>
      <c r="P43" s="60"/>
      <c r="Q43" s="60"/>
      <c r="R43" s="54"/>
      <c r="S43" s="54"/>
      <c r="T43" s="54"/>
      <c r="U43" s="54"/>
      <c r="V43" s="54"/>
      <c r="W43" s="54"/>
      <c r="X43" s="54"/>
      <c r="Y43" s="54"/>
      <c r="Z43" s="55"/>
      <c r="AA43" s="55"/>
      <c r="AB43" s="55"/>
      <c r="AC43" s="55"/>
      <c r="AD43" s="55"/>
      <c r="AE43" s="55"/>
      <c r="AF43" s="55"/>
      <c r="AG43" s="55" t="s">
        <v>445</v>
      </c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</row>
    <row r="44" spans="1:60" outlineLevel="2">
      <c r="A44" s="56"/>
      <c r="B44" s="57"/>
      <c r="C44" s="61" t="s">
        <v>501</v>
      </c>
      <c r="D44" s="62"/>
      <c r="E44" s="62"/>
      <c r="F44" s="62"/>
      <c r="G44" s="62"/>
      <c r="H44" s="54"/>
      <c r="I44" s="54"/>
      <c r="J44" s="54"/>
      <c r="K44" s="54"/>
      <c r="L44" s="54"/>
      <c r="M44" s="54"/>
      <c r="N44" s="60"/>
      <c r="O44" s="60"/>
      <c r="P44" s="60"/>
      <c r="Q44" s="60"/>
      <c r="R44" s="54"/>
      <c r="S44" s="54"/>
      <c r="T44" s="54"/>
      <c r="U44" s="54"/>
      <c r="V44" s="54"/>
      <c r="W44" s="54"/>
      <c r="X44" s="54"/>
      <c r="Y44" s="54"/>
      <c r="Z44" s="55"/>
      <c r="AA44" s="55"/>
      <c r="AB44" s="55"/>
      <c r="AC44" s="55"/>
      <c r="AD44" s="55"/>
      <c r="AE44" s="55"/>
      <c r="AF44" s="55"/>
      <c r="AG44" s="55" t="s">
        <v>456</v>
      </c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</row>
    <row r="45" spans="1:60" outlineLevel="1">
      <c r="A45" s="46">
        <v>19</v>
      </c>
      <c r="B45" s="47" t="s">
        <v>502</v>
      </c>
      <c r="C45" s="48" t="s">
        <v>503</v>
      </c>
      <c r="D45" s="49" t="s">
        <v>190</v>
      </c>
      <c r="E45" s="50">
        <v>2</v>
      </c>
      <c r="F45" s="51"/>
      <c r="G45" s="52">
        <f>ROUND(E45*F45,2)</f>
        <v>0</v>
      </c>
      <c r="H45" s="51">
        <v>0</v>
      </c>
      <c r="I45" s="52">
        <f>ROUND(E45*H45,2)</f>
        <v>0</v>
      </c>
      <c r="J45" s="51">
        <v>99.9</v>
      </c>
      <c r="K45" s="52">
        <f>ROUND(E45*J45,2)</f>
        <v>199.8</v>
      </c>
      <c r="L45" s="52">
        <v>21</v>
      </c>
      <c r="M45" s="52">
        <f>G45*(1+L45/100)</f>
        <v>0</v>
      </c>
      <c r="N45" s="50">
        <v>0</v>
      </c>
      <c r="O45" s="50">
        <f>ROUND(E45*N45,2)</f>
        <v>0</v>
      </c>
      <c r="P45" s="50">
        <v>0</v>
      </c>
      <c r="Q45" s="50">
        <f>ROUND(E45*P45,2)</f>
        <v>0</v>
      </c>
      <c r="R45" s="52" t="s">
        <v>478</v>
      </c>
      <c r="S45" s="52" t="s">
        <v>135</v>
      </c>
      <c r="T45" s="53" t="s">
        <v>135</v>
      </c>
      <c r="U45" s="54">
        <v>0.17399999999999999</v>
      </c>
      <c r="V45" s="54">
        <f>ROUND(E45*U45,2)</f>
        <v>0.35</v>
      </c>
      <c r="W45" s="54"/>
      <c r="X45" s="54" t="s">
        <v>136</v>
      </c>
      <c r="Y45" s="54" t="s">
        <v>137</v>
      </c>
      <c r="Z45" s="55"/>
      <c r="AA45" s="55"/>
      <c r="AB45" s="55"/>
      <c r="AC45" s="55"/>
      <c r="AD45" s="55"/>
      <c r="AE45" s="55"/>
      <c r="AF45" s="55"/>
      <c r="AG45" s="55" t="s">
        <v>138</v>
      </c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</row>
    <row r="46" spans="1:60" outlineLevel="2">
      <c r="A46" s="56"/>
      <c r="B46" s="57"/>
      <c r="C46" s="58" t="s">
        <v>504</v>
      </c>
      <c r="D46" s="59"/>
      <c r="E46" s="59"/>
      <c r="F46" s="59"/>
      <c r="G46" s="59"/>
      <c r="H46" s="54"/>
      <c r="I46" s="54"/>
      <c r="J46" s="54"/>
      <c r="K46" s="54"/>
      <c r="L46" s="54"/>
      <c r="M46" s="54"/>
      <c r="N46" s="60"/>
      <c r="O46" s="60"/>
      <c r="P46" s="60"/>
      <c r="Q46" s="60"/>
      <c r="R46" s="54"/>
      <c r="S46" s="54"/>
      <c r="T46" s="54"/>
      <c r="U46" s="54"/>
      <c r="V46" s="54"/>
      <c r="W46" s="54"/>
      <c r="X46" s="54"/>
      <c r="Y46" s="54"/>
      <c r="Z46" s="55"/>
      <c r="AA46" s="55"/>
      <c r="AB46" s="55"/>
      <c r="AC46" s="55"/>
      <c r="AD46" s="55"/>
      <c r="AE46" s="55"/>
      <c r="AF46" s="55"/>
      <c r="AG46" s="55" t="s">
        <v>445</v>
      </c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</row>
    <row r="47" spans="1:60" outlineLevel="2">
      <c r="A47" s="56"/>
      <c r="B47" s="57"/>
      <c r="C47" s="74" t="s">
        <v>505</v>
      </c>
      <c r="D47" s="75"/>
      <c r="E47" s="76">
        <v>2</v>
      </c>
      <c r="F47" s="54"/>
      <c r="G47" s="54"/>
      <c r="H47" s="54"/>
      <c r="I47" s="54"/>
      <c r="J47" s="54"/>
      <c r="K47" s="54"/>
      <c r="L47" s="54"/>
      <c r="M47" s="54"/>
      <c r="N47" s="60"/>
      <c r="O47" s="60"/>
      <c r="P47" s="60"/>
      <c r="Q47" s="60"/>
      <c r="R47" s="54"/>
      <c r="S47" s="54"/>
      <c r="T47" s="54"/>
      <c r="U47" s="54"/>
      <c r="V47" s="54"/>
      <c r="W47" s="54"/>
      <c r="X47" s="54"/>
      <c r="Y47" s="54"/>
      <c r="Z47" s="55"/>
      <c r="AA47" s="55"/>
      <c r="AB47" s="55"/>
      <c r="AC47" s="55"/>
      <c r="AD47" s="55"/>
      <c r="AE47" s="55"/>
      <c r="AF47" s="55"/>
      <c r="AG47" s="55" t="s">
        <v>140</v>
      </c>
      <c r="AH47" s="55">
        <v>0</v>
      </c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</row>
    <row r="48" spans="1:60" outlineLevel="1">
      <c r="A48" s="65">
        <v>20</v>
      </c>
      <c r="B48" s="66" t="s">
        <v>506</v>
      </c>
      <c r="C48" s="67" t="s">
        <v>507</v>
      </c>
      <c r="D48" s="68" t="s">
        <v>161</v>
      </c>
      <c r="E48" s="69">
        <v>17</v>
      </c>
      <c r="F48" s="70"/>
      <c r="G48" s="71">
        <f>ROUND(E48*F48,2)</f>
        <v>0</v>
      </c>
      <c r="H48" s="70">
        <v>0.83</v>
      </c>
      <c r="I48" s="71">
        <f>ROUND(E48*H48,2)</f>
        <v>14.11</v>
      </c>
      <c r="J48" s="70">
        <v>27.57</v>
      </c>
      <c r="K48" s="71">
        <f>ROUND(E48*J48,2)</f>
        <v>468.69</v>
      </c>
      <c r="L48" s="71">
        <v>21</v>
      </c>
      <c r="M48" s="71">
        <f>G48*(1+L48/100)</f>
        <v>0</v>
      </c>
      <c r="N48" s="69">
        <v>0</v>
      </c>
      <c r="O48" s="69">
        <f>ROUND(E48*N48,2)</f>
        <v>0</v>
      </c>
      <c r="P48" s="69">
        <v>0</v>
      </c>
      <c r="Q48" s="69">
        <f>ROUND(E48*P48,2)</f>
        <v>0</v>
      </c>
      <c r="R48" s="71" t="s">
        <v>478</v>
      </c>
      <c r="S48" s="71" t="s">
        <v>135</v>
      </c>
      <c r="T48" s="72" t="s">
        <v>135</v>
      </c>
      <c r="U48" s="54">
        <v>4.8000000000000001E-2</v>
      </c>
      <c r="V48" s="54">
        <f>ROUND(E48*U48,2)</f>
        <v>0.82</v>
      </c>
      <c r="W48" s="54"/>
      <c r="X48" s="54" t="s">
        <v>136</v>
      </c>
      <c r="Y48" s="54" t="s">
        <v>137</v>
      </c>
      <c r="Z48" s="55"/>
      <c r="AA48" s="55"/>
      <c r="AB48" s="55"/>
      <c r="AC48" s="55"/>
      <c r="AD48" s="55"/>
      <c r="AE48" s="55"/>
      <c r="AF48" s="55"/>
      <c r="AG48" s="55" t="s">
        <v>138</v>
      </c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</row>
    <row r="49" spans="1:60" outlineLevel="1">
      <c r="A49" s="46">
        <v>21</v>
      </c>
      <c r="B49" s="47" t="s">
        <v>508</v>
      </c>
      <c r="C49" s="48" t="s">
        <v>509</v>
      </c>
      <c r="D49" s="49" t="s">
        <v>254</v>
      </c>
      <c r="E49" s="50">
        <v>9.5099999999999994E-3</v>
      </c>
      <c r="F49" s="51"/>
      <c r="G49" s="52">
        <f>ROUND(E49*F49,2)</f>
        <v>0</v>
      </c>
      <c r="H49" s="51">
        <v>0</v>
      </c>
      <c r="I49" s="52">
        <f>ROUND(E49*H49,2)</f>
        <v>0</v>
      </c>
      <c r="J49" s="51">
        <v>838</v>
      </c>
      <c r="K49" s="52">
        <f>ROUND(E49*J49,2)</f>
        <v>7.97</v>
      </c>
      <c r="L49" s="52">
        <v>21</v>
      </c>
      <c r="M49" s="52">
        <f>G49*(1+L49/100)</f>
        <v>0</v>
      </c>
      <c r="N49" s="50">
        <v>0</v>
      </c>
      <c r="O49" s="50">
        <f>ROUND(E49*N49,2)</f>
        <v>0</v>
      </c>
      <c r="P49" s="50">
        <v>0</v>
      </c>
      <c r="Q49" s="50">
        <f>ROUND(E49*P49,2)</f>
        <v>0</v>
      </c>
      <c r="R49" s="52" t="s">
        <v>478</v>
      </c>
      <c r="S49" s="52" t="s">
        <v>135</v>
      </c>
      <c r="T49" s="53" t="s">
        <v>135</v>
      </c>
      <c r="U49" s="54">
        <v>1.47</v>
      </c>
      <c r="V49" s="54">
        <f>ROUND(E49*U49,2)</f>
        <v>0.01</v>
      </c>
      <c r="W49" s="54"/>
      <c r="X49" s="54" t="s">
        <v>255</v>
      </c>
      <c r="Y49" s="54" t="s">
        <v>137</v>
      </c>
      <c r="Z49" s="55"/>
      <c r="AA49" s="55"/>
      <c r="AB49" s="55"/>
      <c r="AC49" s="55"/>
      <c r="AD49" s="55"/>
      <c r="AE49" s="55"/>
      <c r="AF49" s="55"/>
      <c r="AG49" s="55" t="s">
        <v>256</v>
      </c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</row>
    <row r="50" spans="1:60" outlineLevel="2">
      <c r="A50" s="56"/>
      <c r="B50" s="57"/>
      <c r="C50" s="58" t="s">
        <v>510</v>
      </c>
      <c r="D50" s="59"/>
      <c r="E50" s="59"/>
      <c r="F50" s="59"/>
      <c r="G50" s="59"/>
      <c r="H50" s="54"/>
      <c r="I50" s="54"/>
      <c r="J50" s="54"/>
      <c r="K50" s="54"/>
      <c r="L50" s="54"/>
      <c r="M50" s="54"/>
      <c r="N50" s="60"/>
      <c r="O50" s="60"/>
      <c r="P50" s="60"/>
      <c r="Q50" s="60"/>
      <c r="R50" s="54"/>
      <c r="S50" s="54"/>
      <c r="T50" s="54"/>
      <c r="U50" s="54"/>
      <c r="V50" s="54"/>
      <c r="W50" s="54"/>
      <c r="X50" s="54"/>
      <c r="Y50" s="54"/>
      <c r="Z50" s="55"/>
      <c r="AA50" s="55"/>
      <c r="AB50" s="55"/>
      <c r="AC50" s="55"/>
      <c r="AD50" s="55"/>
      <c r="AE50" s="55"/>
      <c r="AF50" s="55"/>
      <c r="AG50" s="55" t="s">
        <v>445</v>
      </c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</row>
    <row r="51" spans="1:60">
      <c r="A51" s="38" t="s">
        <v>130</v>
      </c>
      <c r="B51" s="39" t="s">
        <v>76</v>
      </c>
      <c r="C51" s="40" t="s">
        <v>77</v>
      </c>
      <c r="D51" s="41"/>
      <c r="E51" s="42"/>
      <c r="F51" s="43"/>
      <c r="G51" s="43">
        <f>SUMIF(AG52:AG71,"&lt;&gt;NOR",G52:G71)</f>
        <v>0</v>
      </c>
      <c r="H51" s="43"/>
      <c r="I51" s="43">
        <f>SUM(I52:I71)</f>
        <v>22759.649999999998</v>
      </c>
      <c r="J51" s="43"/>
      <c r="K51" s="43">
        <f>SUM(K52:K71)</f>
        <v>38533.869999999995</v>
      </c>
      <c r="L51" s="43"/>
      <c r="M51" s="43">
        <f>SUM(M52:M71)</f>
        <v>0</v>
      </c>
      <c r="N51" s="42"/>
      <c r="O51" s="42">
        <f>SUM(O52:O71)</f>
        <v>0.05</v>
      </c>
      <c r="P51" s="42"/>
      <c r="Q51" s="42">
        <f>SUM(Q52:Q71)</f>
        <v>0</v>
      </c>
      <c r="R51" s="43"/>
      <c r="S51" s="43"/>
      <c r="T51" s="44"/>
      <c r="U51" s="45"/>
      <c r="V51" s="45">
        <f>SUM(V52:V71)</f>
        <v>65.36</v>
      </c>
      <c r="W51" s="45"/>
      <c r="X51" s="45"/>
      <c r="Y51" s="45"/>
      <c r="AG51" s="15" t="s">
        <v>131</v>
      </c>
    </row>
    <row r="52" spans="1:60" ht="22.5" outlineLevel="1">
      <c r="A52" s="65">
        <v>22</v>
      </c>
      <c r="B52" s="66" t="s">
        <v>511</v>
      </c>
      <c r="C52" s="67" t="s">
        <v>512</v>
      </c>
      <c r="D52" s="68" t="s">
        <v>190</v>
      </c>
      <c r="E52" s="69">
        <v>3</v>
      </c>
      <c r="F52" s="70"/>
      <c r="G52" s="71">
        <f>ROUND(E52*F52,2)</f>
        <v>0</v>
      </c>
      <c r="H52" s="70">
        <v>0</v>
      </c>
      <c r="I52" s="71">
        <f>ROUND(E52*H52,2)</f>
        <v>0</v>
      </c>
      <c r="J52" s="70">
        <v>101</v>
      </c>
      <c r="K52" s="71">
        <f>ROUND(E52*J52,2)</f>
        <v>303</v>
      </c>
      <c r="L52" s="71">
        <v>21</v>
      </c>
      <c r="M52" s="71">
        <f>G52*(1+L52/100)</f>
        <v>0</v>
      </c>
      <c r="N52" s="69">
        <v>0</v>
      </c>
      <c r="O52" s="69">
        <f>ROUND(E52*N52,2)</f>
        <v>0</v>
      </c>
      <c r="P52" s="69">
        <v>0</v>
      </c>
      <c r="Q52" s="69">
        <f>ROUND(E52*P52,2)</f>
        <v>0</v>
      </c>
      <c r="R52" s="71" t="s">
        <v>478</v>
      </c>
      <c r="S52" s="71" t="s">
        <v>135</v>
      </c>
      <c r="T52" s="72" t="s">
        <v>135</v>
      </c>
      <c r="U52" s="54">
        <v>0.16145000000000001</v>
      </c>
      <c r="V52" s="54">
        <f>ROUND(E52*U52,2)</f>
        <v>0.48</v>
      </c>
      <c r="W52" s="54"/>
      <c r="X52" s="54" t="s">
        <v>136</v>
      </c>
      <c r="Y52" s="54" t="s">
        <v>137</v>
      </c>
      <c r="Z52" s="55"/>
      <c r="AA52" s="55"/>
      <c r="AB52" s="55"/>
      <c r="AC52" s="55"/>
      <c r="AD52" s="55"/>
      <c r="AE52" s="55"/>
      <c r="AF52" s="55"/>
      <c r="AG52" s="55" t="s">
        <v>138</v>
      </c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</row>
    <row r="53" spans="1:60" ht="22.5" outlineLevel="1">
      <c r="A53" s="46">
        <v>23</v>
      </c>
      <c r="B53" s="47" t="s">
        <v>513</v>
      </c>
      <c r="C53" s="48" t="s">
        <v>514</v>
      </c>
      <c r="D53" s="49" t="s">
        <v>161</v>
      </c>
      <c r="E53" s="50">
        <v>117</v>
      </c>
      <c r="F53" s="51"/>
      <c r="G53" s="52">
        <f>ROUND(E53*F53,2)</f>
        <v>0</v>
      </c>
      <c r="H53" s="51">
        <v>145.63</v>
      </c>
      <c r="I53" s="52">
        <f>ROUND(E53*H53,2)</f>
        <v>17038.71</v>
      </c>
      <c r="J53" s="51">
        <v>172.37</v>
      </c>
      <c r="K53" s="52">
        <f>ROUND(E53*J53,2)</f>
        <v>20167.29</v>
      </c>
      <c r="L53" s="52">
        <v>21</v>
      </c>
      <c r="M53" s="52">
        <f>G53*(1+L53/100)</f>
        <v>0</v>
      </c>
      <c r="N53" s="50">
        <v>4.2999999999999999E-4</v>
      </c>
      <c r="O53" s="50">
        <f>ROUND(E53*N53,2)</f>
        <v>0.05</v>
      </c>
      <c r="P53" s="50">
        <v>0</v>
      </c>
      <c r="Q53" s="50">
        <f>ROUND(E53*P53,2)</f>
        <v>0</v>
      </c>
      <c r="R53" s="52" t="s">
        <v>478</v>
      </c>
      <c r="S53" s="52" t="s">
        <v>135</v>
      </c>
      <c r="T53" s="53" t="s">
        <v>135</v>
      </c>
      <c r="U53" s="54">
        <v>0.27889999999999998</v>
      </c>
      <c r="V53" s="54">
        <f>ROUND(E53*U53,2)</f>
        <v>32.630000000000003</v>
      </c>
      <c r="W53" s="54"/>
      <c r="X53" s="54" t="s">
        <v>136</v>
      </c>
      <c r="Y53" s="54" t="s">
        <v>137</v>
      </c>
      <c r="Z53" s="55"/>
      <c r="AA53" s="55"/>
      <c r="AB53" s="55"/>
      <c r="AC53" s="55"/>
      <c r="AD53" s="55"/>
      <c r="AE53" s="55"/>
      <c r="AF53" s="55"/>
      <c r="AG53" s="55" t="s">
        <v>138</v>
      </c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  <row r="54" spans="1:60" outlineLevel="2">
      <c r="A54" s="56"/>
      <c r="B54" s="57"/>
      <c r="C54" s="58" t="s">
        <v>515</v>
      </c>
      <c r="D54" s="59"/>
      <c r="E54" s="59"/>
      <c r="F54" s="59"/>
      <c r="G54" s="59"/>
      <c r="H54" s="54"/>
      <c r="I54" s="54"/>
      <c r="J54" s="54"/>
      <c r="K54" s="54"/>
      <c r="L54" s="54"/>
      <c r="M54" s="54"/>
      <c r="N54" s="60"/>
      <c r="O54" s="60"/>
      <c r="P54" s="60"/>
      <c r="Q54" s="60"/>
      <c r="R54" s="54"/>
      <c r="S54" s="54"/>
      <c r="T54" s="54"/>
      <c r="U54" s="54"/>
      <c r="V54" s="54"/>
      <c r="W54" s="54"/>
      <c r="X54" s="54"/>
      <c r="Y54" s="54"/>
      <c r="Z54" s="55"/>
      <c r="AA54" s="55"/>
      <c r="AB54" s="55"/>
      <c r="AC54" s="55"/>
      <c r="AD54" s="55"/>
      <c r="AE54" s="55"/>
      <c r="AF54" s="55"/>
      <c r="AG54" s="55" t="s">
        <v>445</v>
      </c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1:60" outlineLevel="2">
      <c r="A55" s="56"/>
      <c r="B55" s="57"/>
      <c r="C55" s="61" t="s">
        <v>516</v>
      </c>
      <c r="D55" s="62"/>
      <c r="E55" s="62"/>
      <c r="F55" s="62"/>
      <c r="G55" s="62"/>
      <c r="H55" s="54"/>
      <c r="I55" s="54"/>
      <c r="J55" s="54"/>
      <c r="K55" s="54"/>
      <c r="L55" s="54"/>
      <c r="M55" s="54"/>
      <c r="N55" s="60"/>
      <c r="O55" s="60"/>
      <c r="P55" s="60"/>
      <c r="Q55" s="60"/>
      <c r="R55" s="54"/>
      <c r="S55" s="54"/>
      <c r="T55" s="54"/>
      <c r="U55" s="54"/>
      <c r="V55" s="54"/>
      <c r="W55" s="54"/>
      <c r="X55" s="54"/>
      <c r="Y55" s="54"/>
      <c r="Z55" s="55"/>
      <c r="AA55" s="55"/>
      <c r="AB55" s="55"/>
      <c r="AC55" s="55"/>
      <c r="AD55" s="55"/>
      <c r="AE55" s="55"/>
      <c r="AF55" s="55"/>
      <c r="AG55" s="55" t="s">
        <v>456</v>
      </c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</row>
    <row r="56" spans="1:60" outlineLevel="2">
      <c r="A56" s="56"/>
      <c r="B56" s="57"/>
      <c r="C56" s="74" t="s">
        <v>517</v>
      </c>
      <c r="D56" s="75"/>
      <c r="E56" s="76">
        <v>39</v>
      </c>
      <c r="F56" s="54"/>
      <c r="G56" s="54"/>
      <c r="H56" s="54"/>
      <c r="I56" s="54"/>
      <c r="J56" s="54"/>
      <c r="K56" s="54"/>
      <c r="L56" s="54"/>
      <c r="M56" s="54"/>
      <c r="N56" s="60"/>
      <c r="O56" s="60"/>
      <c r="P56" s="60"/>
      <c r="Q56" s="60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55"/>
      <c r="AC56" s="55"/>
      <c r="AD56" s="55"/>
      <c r="AE56" s="55"/>
      <c r="AF56" s="55"/>
      <c r="AG56" s="55" t="s">
        <v>140</v>
      </c>
      <c r="AH56" s="55">
        <v>0</v>
      </c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1:60" outlineLevel="3">
      <c r="A57" s="56"/>
      <c r="B57" s="57"/>
      <c r="C57" s="74" t="s">
        <v>518</v>
      </c>
      <c r="D57" s="75"/>
      <c r="E57" s="76">
        <v>39</v>
      </c>
      <c r="F57" s="54"/>
      <c r="G57" s="54"/>
      <c r="H57" s="54"/>
      <c r="I57" s="54"/>
      <c r="J57" s="54"/>
      <c r="K57" s="54"/>
      <c r="L57" s="54"/>
      <c r="M57" s="54"/>
      <c r="N57" s="60"/>
      <c r="O57" s="60"/>
      <c r="P57" s="60"/>
      <c r="Q57" s="60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55"/>
      <c r="AD57" s="55"/>
      <c r="AE57" s="55"/>
      <c r="AF57" s="55"/>
      <c r="AG57" s="55" t="s">
        <v>140</v>
      </c>
      <c r="AH57" s="55">
        <v>0</v>
      </c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</row>
    <row r="58" spans="1:60" outlineLevel="3">
      <c r="A58" s="56"/>
      <c r="B58" s="57"/>
      <c r="C58" s="74" t="s">
        <v>519</v>
      </c>
      <c r="D58" s="75"/>
      <c r="E58" s="76">
        <v>39</v>
      </c>
      <c r="F58" s="54"/>
      <c r="G58" s="54"/>
      <c r="H58" s="54"/>
      <c r="I58" s="54"/>
      <c r="J58" s="54"/>
      <c r="K58" s="54"/>
      <c r="L58" s="54"/>
      <c r="M58" s="54"/>
      <c r="N58" s="60"/>
      <c r="O58" s="60"/>
      <c r="P58" s="60"/>
      <c r="Q58" s="60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55"/>
      <c r="AC58" s="55"/>
      <c r="AD58" s="55"/>
      <c r="AE58" s="55"/>
      <c r="AF58" s="55"/>
      <c r="AG58" s="55" t="s">
        <v>140</v>
      </c>
      <c r="AH58" s="55">
        <v>0</v>
      </c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</row>
    <row r="59" spans="1:60" ht="22.5" outlineLevel="1">
      <c r="A59" s="46">
        <v>24</v>
      </c>
      <c r="B59" s="47" t="s">
        <v>520</v>
      </c>
      <c r="C59" s="48" t="s">
        <v>521</v>
      </c>
      <c r="D59" s="49" t="s">
        <v>161</v>
      </c>
      <c r="E59" s="50">
        <v>39</v>
      </c>
      <c r="F59" s="51"/>
      <c r="G59" s="52">
        <f>ROUND(E59*F59,2)</f>
        <v>0</v>
      </c>
      <c r="H59" s="51">
        <v>22.54</v>
      </c>
      <c r="I59" s="52">
        <f>ROUND(E59*H59,2)</f>
        <v>879.06</v>
      </c>
      <c r="J59" s="51">
        <v>68.06</v>
      </c>
      <c r="K59" s="52">
        <f>ROUND(E59*J59,2)</f>
        <v>2654.34</v>
      </c>
      <c r="L59" s="52">
        <v>21</v>
      </c>
      <c r="M59" s="52">
        <f>G59*(1+L59/100)</f>
        <v>0</v>
      </c>
      <c r="N59" s="50">
        <v>2.0000000000000002E-5</v>
      </c>
      <c r="O59" s="50">
        <f>ROUND(E59*N59,2)</f>
        <v>0</v>
      </c>
      <c r="P59" s="50">
        <v>0</v>
      </c>
      <c r="Q59" s="50">
        <f>ROUND(E59*P59,2)</f>
        <v>0</v>
      </c>
      <c r="R59" s="52" t="s">
        <v>478</v>
      </c>
      <c r="S59" s="52" t="s">
        <v>135</v>
      </c>
      <c r="T59" s="53" t="s">
        <v>135</v>
      </c>
      <c r="U59" s="54">
        <v>0.129</v>
      </c>
      <c r="V59" s="54">
        <f>ROUND(E59*U59,2)</f>
        <v>5.03</v>
      </c>
      <c r="W59" s="54"/>
      <c r="X59" s="54" t="s">
        <v>136</v>
      </c>
      <c r="Y59" s="54" t="s">
        <v>137</v>
      </c>
      <c r="Z59" s="55"/>
      <c r="AA59" s="55"/>
      <c r="AB59" s="55"/>
      <c r="AC59" s="55"/>
      <c r="AD59" s="55"/>
      <c r="AE59" s="55"/>
      <c r="AF59" s="55"/>
      <c r="AG59" s="55" t="s">
        <v>138</v>
      </c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</row>
    <row r="60" spans="1:60" outlineLevel="2">
      <c r="A60" s="56"/>
      <c r="B60" s="57"/>
      <c r="C60" s="63" t="s">
        <v>522</v>
      </c>
      <c r="D60" s="64"/>
      <c r="E60" s="64"/>
      <c r="F60" s="64"/>
      <c r="G60" s="64"/>
      <c r="H60" s="54"/>
      <c r="I60" s="54"/>
      <c r="J60" s="54"/>
      <c r="K60" s="54"/>
      <c r="L60" s="54"/>
      <c r="M60" s="54"/>
      <c r="N60" s="60"/>
      <c r="O60" s="60"/>
      <c r="P60" s="60"/>
      <c r="Q60" s="60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55"/>
      <c r="AD60" s="55"/>
      <c r="AE60" s="55"/>
      <c r="AF60" s="55"/>
      <c r="AG60" s="55" t="s">
        <v>456</v>
      </c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1:60" ht="22.5" outlineLevel="1">
      <c r="A61" s="46">
        <v>25</v>
      </c>
      <c r="B61" s="47" t="s">
        <v>523</v>
      </c>
      <c r="C61" s="48" t="s">
        <v>524</v>
      </c>
      <c r="D61" s="49" t="s">
        <v>161</v>
      </c>
      <c r="E61" s="50">
        <v>78</v>
      </c>
      <c r="F61" s="51"/>
      <c r="G61" s="52">
        <f>ROUND(E61*F61,2)</f>
        <v>0</v>
      </c>
      <c r="H61" s="51">
        <v>49.45</v>
      </c>
      <c r="I61" s="52">
        <f>ROUND(E61*H61,2)</f>
        <v>3857.1</v>
      </c>
      <c r="J61" s="51">
        <v>68.05</v>
      </c>
      <c r="K61" s="52">
        <f>ROUND(E61*J61,2)</f>
        <v>5307.9</v>
      </c>
      <c r="L61" s="52">
        <v>21</v>
      </c>
      <c r="M61" s="52">
        <f>G61*(1+L61/100)</f>
        <v>0</v>
      </c>
      <c r="N61" s="50">
        <v>4.0000000000000003E-5</v>
      </c>
      <c r="O61" s="50">
        <f>ROUND(E61*N61,2)</f>
        <v>0</v>
      </c>
      <c r="P61" s="50">
        <v>0</v>
      </c>
      <c r="Q61" s="50">
        <f>ROUND(E61*P61,2)</f>
        <v>0</v>
      </c>
      <c r="R61" s="52" t="s">
        <v>478</v>
      </c>
      <c r="S61" s="52" t="s">
        <v>135</v>
      </c>
      <c r="T61" s="53" t="s">
        <v>135</v>
      </c>
      <c r="U61" s="54">
        <v>0.129</v>
      </c>
      <c r="V61" s="54">
        <f>ROUND(E61*U61,2)</f>
        <v>10.06</v>
      </c>
      <c r="W61" s="54"/>
      <c r="X61" s="54" t="s">
        <v>136</v>
      </c>
      <c r="Y61" s="54" t="s">
        <v>137</v>
      </c>
      <c r="Z61" s="55"/>
      <c r="AA61" s="55"/>
      <c r="AB61" s="55"/>
      <c r="AC61" s="55"/>
      <c r="AD61" s="55"/>
      <c r="AE61" s="55"/>
      <c r="AF61" s="55"/>
      <c r="AG61" s="55" t="s">
        <v>138</v>
      </c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</row>
    <row r="62" spans="1:60" outlineLevel="2">
      <c r="A62" s="56"/>
      <c r="B62" s="57"/>
      <c r="C62" s="63" t="s">
        <v>522</v>
      </c>
      <c r="D62" s="64"/>
      <c r="E62" s="64"/>
      <c r="F62" s="64"/>
      <c r="G62" s="64"/>
      <c r="H62" s="54"/>
      <c r="I62" s="54"/>
      <c r="J62" s="54"/>
      <c r="K62" s="54"/>
      <c r="L62" s="54"/>
      <c r="M62" s="54"/>
      <c r="N62" s="60"/>
      <c r="O62" s="60"/>
      <c r="P62" s="60"/>
      <c r="Q62" s="60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55"/>
      <c r="AD62" s="55"/>
      <c r="AE62" s="55"/>
      <c r="AF62" s="55"/>
      <c r="AG62" s="55" t="s">
        <v>456</v>
      </c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</row>
    <row r="63" spans="1:60" outlineLevel="2">
      <c r="A63" s="56"/>
      <c r="B63" s="57"/>
      <c r="C63" s="74" t="s">
        <v>525</v>
      </c>
      <c r="D63" s="75"/>
      <c r="E63" s="76">
        <v>78</v>
      </c>
      <c r="F63" s="54"/>
      <c r="G63" s="54"/>
      <c r="H63" s="54"/>
      <c r="I63" s="54"/>
      <c r="J63" s="54"/>
      <c r="K63" s="54"/>
      <c r="L63" s="54"/>
      <c r="M63" s="54"/>
      <c r="N63" s="60"/>
      <c r="O63" s="60"/>
      <c r="P63" s="60"/>
      <c r="Q63" s="60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55"/>
      <c r="AD63" s="55"/>
      <c r="AE63" s="55"/>
      <c r="AF63" s="55"/>
      <c r="AG63" s="55" t="s">
        <v>140</v>
      </c>
      <c r="AH63" s="55">
        <v>0</v>
      </c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</row>
    <row r="64" spans="1:60" outlineLevel="1">
      <c r="A64" s="65">
        <v>26</v>
      </c>
      <c r="B64" s="66" t="s">
        <v>526</v>
      </c>
      <c r="C64" s="67" t="s">
        <v>527</v>
      </c>
      <c r="D64" s="68" t="s">
        <v>190</v>
      </c>
      <c r="E64" s="69">
        <v>14</v>
      </c>
      <c r="F64" s="70"/>
      <c r="G64" s="71">
        <f>ROUND(E64*F64,2)</f>
        <v>0</v>
      </c>
      <c r="H64" s="70">
        <v>0</v>
      </c>
      <c r="I64" s="71">
        <f>ROUND(E64*H64,2)</f>
        <v>0</v>
      </c>
      <c r="J64" s="70">
        <v>260.5</v>
      </c>
      <c r="K64" s="71">
        <f>ROUND(E64*J64,2)</f>
        <v>3647</v>
      </c>
      <c r="L64" s="71">
        <v>21</v>
      </c>
      <c r="M64" s="71">
        <f>G64*(1+L64/100)</f>
        <v>0</v>
      </c>
      <c r="N64" s="69">
        <v>0</v>
      </c>
      <c r="O64" s="69">
        <f>ROUND(E64*N64,2)</f>
        <v>0</v>
      </c>
      <c r="P64" s="69">
        <v>0</v>
      </c>
      <c r="Q64" s="69">
        <f>ROUND(E64*P64,2)</f>
        <v>0</v>
      </c>
      <c r="R64" s="71" t="s">
        <v>478</v>
      </c>
      <c r="S64" s="71" t="s">
        <v>135</v>
      </c>
      <c r="T64" s="72" t="s">
        <v>135</v>
      </c>
      <c r="U64" s="54">
        <v>0.42499999999999999</v>
      </c>
      <c r="V64" s="54">
        <f>ROUND(E64*U64,2)</f>
        <v>5.95</v>
      </c>
      <c r="W64" s="54"/>
      <c r="X64" s="54" t="s">
        <v>136</v>
      </c>
      <c r="Y64" s="54" t="s">
        <v>137</v>
      </c>
      <c r="Z64" s="55"/>
      <c r="AA64" s="55"/>
      <c r="AB64" s="55"/>
      <c r="AC64" s="55"/>
      <c r="AD64" s="55"/>
      <c r="AE64" s="55"/>
      <c r="AF64" s="55"/>
      <c r="AG64" s="55" t="s">
        <v>138</v>
      </c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</row>
    <row r="65" spans="1:60" outlineLevel="1">
      <c r="A65" s="65">
        <v>27</v>
      </c>
      <c r="B65" s="66" t="s">
        <v>528</v>
      </c>
      <c r="C65" s="67" t="s">
        <v>529</v>
      </c>
      <c r="D65" s="68" t="s">
        <v>190</v>
      </c>
      <c r="E65" s="69">
        <v>3</v>
      </c>
      <c r="F65" s="70"/>
      <c r="G65" s="71">
        <f>ROUND(E65*F65,2)</f>
        <v>0</v>
      </c>
      <c r="H65" s="70">
        <v>237.78</v>
      </c>
      <c r="I65" s="71">
        <f>ROUND(E65*H65,2)</f>
        <v>713.34</v>
      </c>
      <c r="J65" s="70">
        <v>94.72</v>
      </c>
      <c r="K65" s="71">
        <f>ROUND(E65*J65,2)</f>
        <v>284.16000000000003</v>
      </c>
      <c r="L65" s="71">
        <v>21</v>
      </c>
      <c r="M65" s="71">
        <f>G65*(1+L65/100)</f>
        <v>0</v>
      </c>
      <c r="N65" s="69">
        <v>1.8000000000000001E-4</v>
      </c>
      <c r="O65" s="69">
        <f>ROUND(E65*N65,2)</f>
        <v>0</v>
      </c>
      <c r="P65" s="69">
        <v>0</v>
      </c>
      <c r="Q65" s="69">
        <f>ROUND(E65*P65,2)</f>
        <v>0</v>
      </c>
      <c r="R65" s="71" t="s">
        <v>478</v>
      </c>
      <c r="S65" s="71" t="s">
        <v>135</v>
      </c>
      <c r="T65" s="72" t="s">
        <v>135</v>
      </c>
      <c r="U65" s="54">
        <v>0.16500000000000001</v>
      </c>
      <c r="V65" s="54">
        <f>ROUND(E65*U65,2)</f>
        <v>0.5</v>
      </c>
      <c r="W65" s="54"/>
      <c r="X65" s="54" t="s">
        <v>136</v>
      </c>
      <c r="Y65" s="54" t="s">
        <v>137</v>
      </c>
      <c r="Z65" s="55"/>
      <c r="AA65" s="55"/>
      <c r="AB65" s="55"/>
      <c r="AC65" s="55"/>
      <c r="AD65" s="55"/>
      <c r="AE65" s="55"/>
      <c r="AF65" s="55"/>
      <c r="AG65" s="55" t="s">
        <v>138</v>
      </c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</row>
    <row r="66" spans="1:60" outlineLevel="1">
      <c r="A66" s="46">
        <v>28</v>
      </c>
      <c r="B66" s="47" t="s">
        <v>530</v>
      </c>
      <c r="C66" s="48" t="s">
        <v>531</v>
      </c>
      <c r="D66" s="49" t="s">
        <v>161</v>
      </c>
      <c r="E66" s="50">
        <v>117</v>
      </c>
      <c r="F66" s="51"/>
      <c r="G66" s="52">
        <f>ROUND(E66*F66,2)</f>
        <v>0</v>
      </c>
      <c r="H66" s="51">
        <v>0.26</v>
      </c>
      <c r="I66" s="52">
        <f>ROUND(E66*H66,2)</f>
        <v>30.42</v>
      </c>
      <c r="J66" s="51">
        <v>16.739999999999998</v>
      </c>
      <c r="K66" s="52">
        <f>ROUND(E66*J66,2)</f>
        <v>1958.58</v>
      </c>
      <c r="L66" s="52">
        <v>21</v>
      </c>
      <c r="M66" s="52">
        <f>G66*(1+L66/100)</f>
        <v>0</v>
      </c>
      <c r="N66" s="50">
        <v>0</v>
      </c>
      <c r="O66" s="50">
        <f>ROUND(E66*N66,2)</f>
        <v>0</v>
      </c>
      <c r="P66" s="50">
        <v>0</v>
      </c>
      <c r="Q66" s="50">
        <f>ROUND(E66*P66,2)</f>
        <v>0</v>
      </c>
      <c r="R66" s="52" t="s">
        <v>478</v>
      </c>
      <c r="S66" s="52" t="s">
        <v>135</v>
      </c>
      <c r="T66" s="53" t="s">
        <v>135</v>
      </c>
      <c r="U66" s="54">
        <v>2.9000000000000001E-2</v>
      </c>
      <c r="V66" s="54">
        <f>ROUND(E66*U66,2)</f>
        <v>3.39</v>
      </c>
      <c r="W66" s="54"/>
      <c r="X66" s="54" t="s">
        <v>136</v>
      </c>
      <c r="Y66" s="54" t="s">
        <v>137</v>
      </c>
      <c r="Z66" s="55"/>
      <c r="AA66" s="55"/>
      <c r="AB66" s="55"/>
      <c r="AC66" s="55"/>
      <c r="AD66" s="55"/>
      <c r="AE66" s="55"/>
      <c r="AF66" s="55"/>
      <c r="AG66" s="55" t="s">
        <v>138</v>
      </c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</row>
    <row r="67" spans="1:60" outlineLevel="2">
      <c r="A67" s="56"/>
      <c r="B67" s="57"/>
      <c r="C67" s="63" t="s">
        <v>532</v>
      </c>
      <c r="D67" s="64"/>
      <c r="E67" s="64"/>
      <c r="F67" s="64"/>
      <c r="G67" s="64"/>
      <c r="H67" s="54"/>
      <c r="I67" s="54"/>
      <c r="J67" s="54"/>
      <c r="K67" s="54"/>
      <c r="L67" s="54"/>
      <c r="M67" s="54"/>
      <c r="N67" s="60"/>
      <c r="O67" s="60"/>
      <c r="P67" s="60"/>
      <c r="Q67" s="60"/>
      <c r="R67" s="54"/>
      <c r="S67" s="54"/>
      <c r="T67" s="54"/>
      <c r="U67" s="54"/>
      <c r="V67" s="54"/>
      <c r="W67" s="54"/>
      <c r="X67" s="54"/>
      <c r="Y67" s="54"/>
      <c r="Z67" s="55"/>
      <c r="AA67" s="55"/>
      <c r="AB67" s="55"/>
      <c r="AC67" s="55"/>
      <c r="AD67" s="55"/>
      <c r="AE67" s="55"/>
      <c r="AF67" s="55"/>
      <c r="AG67" s="55" t="s">
        <v>456</v>
      </c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</row>
    <row r="68" spans="1:60" outlineLevel="1">
      <c r="A68" s="46">
        <v>29</v>
      </c>
      <c r="B68" s="47" t="s">
        <v>533</v>
      </c>
      <c r="C68" s="48" t="s">
        <v>534</v>
      </c>
      <c r="D68" s="49" t="s">
        <v>161</v>
      </c>
      <c r="E68" s="50">
        <v>117</v>
      </c>
      <c r="F68" s="51"/>
      <c r="G68" s="52">
        <f>ROUND(E68*F68,2)</f>
        <v>0</v>
      </c>
      <c r="H68" s="51">
        <v>2.06</v>
      </c>
      <c r="I68" s="52">
        <f>ROUND(E68*H68,2)</f>
        <v>241.02</v>
      </c>
      <c r="J68" s="51">
        <v>35.64</v>
      </c>
      <c r="K68" s="52">
        <f>ROUND(E68*J68,2)</f>
        <v>4169.88</v>
      </c>
      <c r="L68" s="52">
        <v>21</v>
      </c>
      <c r="M68" s="52">
        <f>G68*(1+L68/100)</f>
        <v>0</v>
      </c>
      <c r="N68" s="50">
        <v>1.0000000000000001E-5</v>
      </c>
      <c r="O68" s="50">
        <f>ROUND(E68*N68,2)</f>
        <v>0</v>
      </c>
      <c r="P68" s="50">
        <v>0</v>
      </c>
      <c r="Q68" s="50">
        <f>ROUND(E68*P68,2)</f>
        <v>0</v>
      </c>
      <c r="R68" s="52" t="s">
        <v>478</v>
      </c>
      <c r="S68" s="52" t="s">
        <v>135</v>
      </c>
      <c r="T68" s="53" t="s">
        <v>135</v>
      </c>
      <c r="U68" s="54">
        <v>6.2E-2</v>
      </c>
      <c r="V68" s="54">
        <f>ROUND(E68*U68,2)</f>
        <v>7.25</v>
      </c>
      <c r="W68" s="54"/>
      <c r="X68" s="54" t="s">
        <v>136</v>
      </c>
      <c r="Y68" s="54" t="s">
        <v>137</v>
      </c>
      <c r="Z68" s="55"/>
      <c r="AA68" s="55"/>
      <c r="AB68" s="55"/>
      <c r="AC68" s="55"/>
      <c r="AD68" s="55"/>
      <c r="AE68" s="55"/>
      <c r="AF68" s="55"/>
      <c r="AG68" s="55" t="s">
        <v>138</v>
      </c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</row>
    <row r="69" spans="1:60" outlineLevel="2">
      <c r="A69" s="56"/>
      <c r="B69" s="57"/>
      <c r="C69" s="63" t="s">
        <v>535</v>
      </c>
      <c r="D69" s="64"/>
      <c r="E69" s="64"/>
      <c r="F69" s="64"/>
      <c r="G69" s="64"/>
      <c r="H69" s="54"/>
      <c r="I69" s="54"/>
      <c r="J69" s="54"/>
      <c r="K69" s="54"/>
      <c r="L69" s="54"/>
      <c r="M69" s="54"/>
      <c r="N69" s="60"/>
      <c r="O69" s="60"/>
      <c r="P69" s="60"/>
      <c r="Q69" s="60"/>
      <c r="R69" s="54"/>
      <c r="S69" s="54"/>
      <c r="T69" s="54"/>
      <c r="U69" s="54"/>
      <c r="V69" s="54"/>
      <c r="W69" s="54"/>
      <c r="X69" s="54"/>
      <c r="Y69" s="54"/>
      <c r="Z69" s="55"/>
      <c r="AA69" s="55"/>
      <c r="AB69" s="55"/>
      <c r="AC69" s="55"/>
      <c r="AD69" s="55"/>
      <c r="AE69" s="55"/>
      <c r="AF69" s="55"/>
      <c r="AG69" s="55" t="s">
        <v>456</v>
      </c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</row>
    <row r="70" spans="1:60" outlineLevel="1">
      <c r="A70" s="46">
        <v>30</v>
      </c>
      <c r="B70" s="47" t="s">
        <v>536</v>
      </c>
      <c r="C70" s="48" t="s">
        <v>537</v>
      </c>
      <c r="D70" s="49" t="s">
        <v>254</v>
      </c>
      <c r="E70" s="50">
        <v>5.5919999999999997E-2</v>
      </c>
      <c r="F70" s="51"/>
      <c r="G70" s="52">
        <f>ROUND(E70*F70,2)</f>
        <v>0</v>
      </c>
      <c r="H70" s="51">
        <v>0</v>
      </c>
      <c r="I70" s="52">
        <f>ROUND(E70*H70,2)</f>
        <v>0</v>
      </c>
      <c r="J70" s="51">
        <v>746</v>
      </c>
      <c r="K70" s="52">
        <f>ROUND(E70*J70,2)</f>
        <v>41.72</v>
      </c>
      <c r="L70" s="52">
        <v>21</v>
      </c>
      <c r="M70" s="52">
        <f>G70*(1+L70/100)</f>
        <v>0</v>
      </c>
      <c r="N70" s="50">
        <v>0</v>
      </c>
      <c r="O70" s="50">
        <f>ROUND(E70*N70,2)</f>
        <v>0</v>
      </c>
      <c r="P70" s="50">
        <v>0</v>
      </c>
      <c r="Q70" s="50">
        <f>ROUND(E70*P70,2)</f>
        <v>0</v>
      </c>
      <c r="R70" s="52" t="s">
        <v>478</v>
      </c>
      <c r="S70" s="52" t="s">
        <v>135</v>
      </c>
      <c r="T70" s="53" t="s">
        <v>135</v>
      </c>
      <c r="U70" s="54">
        <v>1.327</v>
      </c>
      <c r="V70" s="54">
        <f>ROUND(E70*U70,2)</f>
        <v>7.0000000000000007E-2</v>
      </c>
      <c r="W70" s="54"/>
      <c r="X70" s="54" t="s">
        <v>255</v>
      </c>
      <c r="Y70" s="54" t="s">
        <v>137</v>
      </c>
      <c r="Z70" s="55"/>
      <c r="AA70" s="55"/>
      <c r="AB70" s="55"/>
      <c r="AC70" s="55"/>
      <c r="AD70" s="55"/>
      <c r="AE70" s="55"/>
      <c r="AF70" s="55"/>
      <c r="AG70" s="55" t="s">
        <v>256</v>
      </c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</row>
    <row r="71" spans="1:60" outlineLevel="2">
      <c r="A71" s="56"/>
      <c r="B71" s="57"/>
      <c r="C71" s="58" t="s">
        <v>538</v>
      </c>
      <c r="D71" s="59"/>
      <c r="E71" s="59"/>
      <c r="F71" s="59"/>
      <c r="G71" s="59"/>
      <c r="H71" s="54"/>
      <c r="I71" s="54"/>
      <c r="J71" s="54"/>
      <c r="K71" s="54"/>
      <c r="L71" s="54"/>
      <c r="M71" s="54"/>
      <c r="N71" s="60"/>
      <c r="O71" s="60"/>
      <c r="P71" s="60"/>
      <c r="Q71" s="60"/>
      <c r="R71" s="54"/>
      <c r="S71" s="54"/>
      <c r="T71" s="54"/>
      <c r="U71" s="54"/>
      <c r="V71" s="54"/>
      <c r="W71" s="54"/>
      <c r="X71" s="54"/>
      <c r="Y71" s="54"/>
      <c r="Z71" s="55"/>
      <c r="AA71" s="55"/>
      <c r="AB71" s="55"/>
      <c r="AC71" s="55"/>
      <c r="AD71" s="55"/>
      <c r="AE71" s="55"/>
      <c r="AF71" s="55"/>
      <c r="AG71" s="55" t="s">
        <v>445</v>
      </c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</row>
    <row r="72" spans="1:60">
      <c r="A72" s="38" t="s">
        <v>130</v>
      </c>
      <c r="B72" s="39" t="s">
        <v>78</v>
      </c>
      <c r="C72" s="40" t="s">
        <v>79</v>
      </c>
      <c r="D72" s="41"/>
      <c r="E72" s="42"/>
      <c r="F72" s="43"/>
      <c r="G72" s="43">
        <f>SUMIF(AG73:AG89,"&lt;&gt;NOR",G73:G89)</f>
        <v>0</v>
      </c>
      <c r="H72" s="43"/>
      <c r="I72" s="43">
        <f>SUM(I73:I89)</f>
        <v>34717.550000000003</v>
      </c>
      <c r="J72" s="43"/>
      <c r="K72" s="43">
        <f>SUM(K73:K89)</f>
        <v>7217.76</v>
      </c>
      <c r="L72" s="43"/>
      <c r="M72" s="43">
        <f>SUM(M73:M89)</f>
        <v>0</v>
      </c>
      <c r="N72" s="42"/>
      <c r="O72" s="42">
        <f>SUM(O73:O89)</f>
        <v>0.11</v>
      </c>
      <c r="P72" s="42"/>
      <c r="Q72" s="42">
        <f>SUM(Q73:Q89)</f>
        <v>0</v>
      </c>
      <c r="R72" s="43"/>
      <c r="S72" s="43"/>
      <c r="T72" s="44"/>
      <c r="U72" s="45"/>
      <c r="V72" s="45">
        <f>SUM(V73:V89)</f>
        <v>12.32</v>
      </c>
      <c r="W72" s="45"/>
      <c r="X72" s="45"/>
      <c r="Y72" s="45"/>
      <c r="AG72" s="15" t="s">
        <v>131</v>
      </c>
    </row>
    <row r="73" spans="1:60" outlineLevel="1">
      <c r="A73" s="65">
        <v>31</v>
      </c>
      <c r="B73" s="66" t="s">
        <v>539</v>
      </c>
      <c r="C73" s="67" t="s">
        <v>540</v>
      </c>
      <c r="D73" s="68" t="s">
        <v>477</v>
      </c>
      <c r="E73" s="69">
        <v>4</v>
      </c>
      <c r="F73" s="70"/>
      <c r="G73" s="71">
        <f>ROUND(E73*F73,2)</f>
        <v>0</v>
      </c>
      <c r="H73" s="70">
        <v>210.67</v>
      </c>
      <c r="I73" s="71">
        <f>ROUND(E73*H73,2)</f>
        <v>842.68</v>
      </c>
      <c r="J73" s="70">
        <v>698.33</v>
      </c>
      <c r="K73" s="71">
        <f>ROUND(E73*J73,2)</f>
        <v>2793.32</v>
      </c>
      <c r="L73" s="71">
        <v>21</v>
      </c>
      <c r="M73" s="71">
        <f>G73*(1+L73/100)</f>
        <v>0</v>
      </c>
      <c r="N73" s="69">
        <v>8.7000000000000001E-4</v>
      </c>
      <c r="O73" s="69">
        <f>ROUND(E73*N73,2)</f>
        <v>0</v>
      </c>
      <c r="P73" s="69">
        <v>0</v>
      </c>
      <c r="Q73" s="69">
        <f>ROUND(E73*P73,2)</f>
        <v>0</v>
      </c>
      <c r="R73" s="71" t="s">
        <v>478</v>
      </c>
      <c r="S73" s="71" t="s">
        <v>135</v>
      </c>
      <c r="T73" s="72" t="s">
        <v>135</v>
      </c>
      <c r="U73" s="54">
        <v>1.1200000000000001</v>
      </c>
      <c r="V73" s="54">
        <f>ROUND(E73*U73,2)</f>
        <v>4.4800000000000004</v>
      </c>
      <c r="W73" s="54"/>
      <c r="X73" s="54" t="s">
        <v>136</v>
      </c>
      <c r="Y73" s="54" t="s">
        <v>137</v>
      </c>
      <c r="Z73" s="55"/>
      <c r="AA73" s="55"/>
      <c r="AB73" s="55"/>
      <c r="AC73" s="55"/>
      <c r="AD73" s="55"/>
      <c r="AE73" s="55"/>
      <c r="AF73" s="55"/>
      <c r="AG73" s="55" t="s">
        <v>138</v>
      </c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</row>
    <row r="74" spans="1:60" outlineLevel="1">
      <c r="A74" s="46">
        <v>32</v>
      </c>
      <c r="B74" s="47" t="s">
        <v>541</v>
      </c>
      <c r="C74" s="48" t="s">
        <v>542</v>
      </c>
      <c r="D74" s="49" t="s">
        <v>477</v>
      </c>
      <c r="E74" s="50">
        <v>2</v>
      </c>
      <c r="F74" s="51"/>
      <c r="G74" s="52">
        <f>ROUND(E74*F74,2)</f>
        <v>0</v>
      </c>
      <c r="H74" s="51">
        <v>158.59</v>
      </c>
      <c r="I74" s="52">
        <f>ROUND(E74*H74,2)</f>
        <v>317.18</v>
      </c>
      <c r="J74" s="51">
        <v>865.41</v>
      </c>
      <c r="K74" s="52">
        <f>ROUND(E74*J74,2)</f>
        <v>1730.82</v>
      </c>
      <c r="L74" s="52">
        <v>21</v>
      </c>
      <c r="M74" s="52">
        <f>G74*(1+L74/100)</f>
        <v>0</v>
      </c>
      <c r="N74" s="50">
        <v>1.41E-3</v>
      </c>
      <c r="O74" s="50">
        <f>ROUND(E74*N74,2)</f>
        <v>0</v>
      </c>
      <c r="P74" s="50">
        <v>0</v>
      </c>
      <c r="Q74" s="50">
        <f>ROUND(E74*P74,2)</f>
        <v>0</v>
      </c>
      <c r="R74" s="52" t="s">
        <v>478</v>
      </c>
      <c r="S74" s="52" t="s">
        <v>135</v>
      </c>
      <c r="T74" s="53" t="s">
        <v>135</v>
      </c>
      <c r="U74" s="54">
        <v>1.575</v>
      </c>
      <c r="V74" s="54">
        <f>ROUND(E74*U74,2)</f>
        <v>3.15</v>
      </c>
      <c r="W74" s="54"/>
      <c r="X74" s="54" t="s">
        <v>136</v>
      </c>
      <c r="Y74" s="54" t="s">
        <v>137</v>
      </c>
      <c r="Z74" s="55"/>
      <c r="AA74" s="55"/>
      <c r="AB74" s="55"/>
      <c r="AC74" s="55"/>
      <c r="AD74" s="55"/>
      <c r="AE74" s="55"/>
      <c r="AF74" s="55"/>
      <c r="AG74" s="55" t="s">
        <v>138</v>
      </c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</row>
    <row r="75" spans="1:60" outlineLevel="2">
      <c r="A75" s="56"/>
      <c r="B75" s="57"/>
      <c r="C75" s="63" t="s">
        <v>543</v>
      </c>
      <c r="D75" s="64"/>
      <c r="E75" s="64"/>
      <c r="F75" s="64"/>
      <c r="G75" s="64"/>
      <c r="H75" s="54"/>
      <c r="I75" s="54"/>
      <c r="J75" s="54"/>
      <c r="K75" s="54"/>
      <c r="L75" s="54"/>
      <c r="M75" s="54"/>
      <c r="N75" s="60"/>
      <c r="O75" s="60"/>
      <c r="P75" s="60"/>
      <c r="Q75" s="60"/>
      <c r="R75" s="54"/>
      <c r="S75" s="54"/>
      <c r="T75" s="54"/>
      <c r="U75" s="54"/>
      <c r="V75" s="54"/>
      <c r="W75" s="54"/>
      <c r="X75" s="54"/>
      <c r="Y75" s="54"/>
      <c r="Z75" s="55"/>
      <c r="AA75" s="55"/>
      <c r="AB75" s="55"/>
      <c r="AC75" s="55"/>
      <c r="AD75" s="55"/>
      <c r="AE75" s="55"/>
      <c r="AF75" s="55"/>
      <c r="AG75" s="55" t="s">
        <v>456</v>
      </c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</row>
    <row r="76" spans="1:60" outlineLevel="1">
      <c r="A76" s="65">
        <v>33</v>
      </c>
      <c r="B76" s="66" t="s">
        <v>544</v>
      </c>
      <c r="C76" s="67" t="s">
        <v>545</v>
      </c>
      <c r="D76" s="68" t="s">
        <v>190</v>
      </c>
      <c r="E76" s="69">
        <v>1</v>
      </c>
      <c r="F76" s="70"/>
      <c r="G76" s="71">
        <f>ROUND(E76*F76,2)</f>
        <v>0</v>
      </c>
      <c r="H76" s="70">
        <v>360.5</v>
      </c>
      <c r="I76" s="71">
        <f>ROUND(E76*H76,2)</f>
        <v>360.5</v>
      </c>
      <c r="J76" s="70">
        <v>717.5</v>
      </c>
      <c r="K76" s="71">
        <f>ROUND(E76*J76,2)</f>
        <v>717.5</v>
      </c>
      <c r="L76" s="71">
        <v>21</v>
      </c>
      <c r="M76" s="71">
        <f>G76*(1+L76/100)</f>
        <v>0</v>
      </c>
      <c r="N76" s="69">
        <v>3.0699999999999998E-3</v>
      </c>
      <c r="O76" s="69">
        <f>ROUND(E76*N76,2)</f>
        <v>0</v>
      </c>
      <c r="P76" s="69">
        <v>0</v>
      </c>
      <c r="Q76" s="69">
        <f>ROUND(E76*P76,2)</f>
        <v>0</v>
      </c>
      <c r="R76" s="71" t="s">
        <v>478</v>
      </c>
      <c r="S76" s="71" t="s">
        <v>135</v>
      </c>
      <c r="T76" s="72" t="s">
        <v>135</v>
      </c>
      <c r="U76" s="54">
        <v>1.25</v>
      </c>
      <c r="V76" s="54">
        <f>ROUND(E76*U76,2)</f>
        <v>1.25</v>
      </c>
      <c r="W76" s="54"/>
      <c r="X76" s="54" t="s">
        <v>136</v>
      </c>
      <c r="Y76" s="54" t="s">
        <v>137</v>
      </c>
      <c r="Z76" s="55"/>
      <c r="AA76" s="55"/>
      <c r="AB76" s="55"/>
      <c r="AC76" s="55"/>
      <c r="AD76" s="55"/>
      <c r="AE76" s="55"/>
      <c r="AF76" s="55"/>
      <c r="AG76" s="55" t="s">
        <v>138</v>
      </c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</row>
    <row r="77" spans="1:60" outlineLevel="1">
      <c r="A77" s="65">
        <v>34</v>
      </c>
      <c r="B77" s="66" t="s">
        <v>546</v>
      </c>
      <c r="C77" s="67" t="s">
        <v>547</v>
      </c>
      <c r="D77" s="68" t="s">
        <v>477</v>
      </c>
      <c r="E77" s="69">
        <v>8</v>
      </c>
      <c r="F77" s="70"/>
      <c r="G77" s="71">
        <f>ROUND(E77*F77,2)</f>
        <v>0</v>
      </c>
      <c r="H77" s="70">
        <v>179.33</v>
      </c>
      <c r="I77" s="71">
        <f>ROUND(E77*H77,2)</f>
        <v>1434.64</v>
      </c>
      <c r="J77" s="70">
        <v>71.17</v>
      </c>
      <c r="K77" s="71">
        <f>ROUND(E77*J77,2)</f>
        <v>569.36</v>
      </c>
      <c r="L77" s="71">
        <v>21</v>
      </c>
      <c r="M77" s="71">
        <f>G77*(1+L77/100)</f>
        <v>0</v>
      </c>
      <c r="N77" s="69">
        <v>2.4000000000000001E-4</v>
      </c>
      <c r="O77" s="69">
        <f>ROUND(E77*N77,2)</f>
        <v>0</v>
      </c>
      <c r="P77" s="69">
        <v>0</v>
      </c>
      <c r="Q77" s="69">
        <f>ROUND(E77*P77,2)</f>
        <v>0</v>
      </c>
      <c r="R77" s="71" t="s">
        <v>478</v>
      </c>
      <c r="S77" s="71" t="s">
        <v>135</v>
      </c>
      <c r="T77" s="72" t="s">
        <v>135</v>
      </c>
      <c r="U77" s="54">
        <v>0.124</v>
      </c>
      <c r="V77" s="54">
        <f>ROUND(E77*U77,2)</f>
        <v>0.99</v>
      </c>
      <c r="W77" s="54"/>
      <c r="X77" s="54" t="s">
        <v>136</v>
      </c>
      <c r="Y77" s="54" t="s">
        <v>137</v>
      </c>
      <c r="Z77" s="55"/>
      <c r="AA77" s="55"/>
      <c r="AB77" s="55"/>
      <c r="AC77" s="55"/>
      <c r="AD77" s="55"/>
      <c r="AE77" s="55"/>
      <c r="AF77" s="55"/>
      <c r="AG77" s="55" t="s">
        <v>138</v>
      </c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</row>
    <row r="78" spans="1:60" outlineLevel="1">
      <c r="A78" s="46">
        <v>35</v>
      </c>
      <c r="B78" s="47" t="s">
        <v>548</v>
      </c>
      <c r="C78" s="48" t="s">
        <v>549</v>
      </c>
      <c r="D78" s="49" t="s">
        <v>190</v>
      </c>
      <c r="E78" s="50">
        <v>1</v>
      </c>
      <c r="F78" s="51"/>
      <c r="G78" s="52">
        <f>ROUND(E78*F78,2)</f>
        <v>0</v>
      </c>
      <c r="H78" s="51">
        <v>159.27000000000001</v>
      </c>
      <c r="I78" s="52">
        <f>ROUND(E78*H78,2)</f>
        <v>159.27000000000001</v>
      </c>
      <c r="J78" s="51">
        <v>273.23</v>
      </c>
      <c r="K78" s="52">
        <f>ROUND(E78*J78,2)</f>
        <v>273.23</v>
      </c>
      <c r="L78" s="52">
        <v>21</v>
      </c>
      <c r="M78" s="52">
        <f>G78*(1+L78/100)</f>
        <v>0</v>
      </c>
      <c r="N78" s="50">
        <v>1.8000000000000001E-4</v>
      </c>
      <c r="O78" s="50">
        <f>ROUND(E78*N78,2)</f>
        <v>0</v>
      </c>
      <c r="P78" s="50">
        <v>0</v>
      </c>
      <c r="Q78" s="50">
        <f>ROUND(E78*P78,2)</f>
        <v>0</v>
      </c>
      <c r="R78" s="52" t="s">
        <v>478</v>
      </c>
      <c r="S78" s="52" t="s">
        <v>135</v>
      </c>
      <c r="T78" s="53" t="s">
        <v>135</v>
      </c>
      <c r="U78" s="54">
        <v>0.47599999999999998</v>
      </c>
      <c r="V78" s="54">
        <f>ROUND(E78*U78,2)</f>
        <v>0.48</v>
      </c>
      <c r="W78" s="54"/>
      <c r="X78" s="54" t="s">
        <v>136</v>
      </c>
      <c r="Y78" s="54" t="s">
        <v>137</v>
      </c>
      <c r="Z78" s="55"/>
      <c r="AA78" s="55"/>
      <c r="AB78" s="55"/>
      <c r="AC78" s="55"/>
      <c r="AD78" s="55"/>
      <c r="AE78" s="55"/>
      <c r="AF78" s="55"/>
      <c r="AG78" s="55" t="s">
        <v>138</v>
      </c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</row>
    <row r="79" spans="1:60" outlineLevel="2">
      <c r="A79" s="56"/>
      <c r="B79" s="57"/>
      <c r="C79" s="74" t="s">
        <v>550</v>
      </c>
      <c r="D79" s="75"/>
      <c r="E79" s="76">
        <v>1</v>
      </c>
      <c r="F79" s="54"/>
      <c r="G79" s="54"/>
      <c r="H79" s="54"/>
      <c r="I79" s="54"/>
      <c r="J79" s="54"/>
      <c r="K79" s="54"/>
      <c r="L79" s="54"/>
      <c r="M79" s="54"/>
      <c r="N79" s="60"/>
      <c r="O79" s="60"/>
      <c r="P79" s="60"/>
      <c r="Q79" s="60"/>
      <c r="R79" s="54"/>
      <c r="S79" s="54"/>
      <c r="T79" s="54"/>
      <c r="U79" s="54"/>
      <c r="V79" s="54"/>
      <c r="W79" s="54"/>
      <c r="X79" s="54"/>
      <c r="Y79" s="54"/>
      <c r="Z79" s="55"/>
      <c r="AA79" s="55"/>
      <c r="AB79" s="55"/>
      <c r="AC79" s="55"/>
      <c r="AD79" s="55"/>
      <c r="AE79" s="55"/>
      <c r="AF79" s="55"/>
      <c r="AG79" s="55" t="s">
        <v>140</v>
      </c>
      <c r="AH79" s="55">
        <v>0</v>
      </c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</row>
    <row r="80" spans="1:60" outlineLevel="1">
      <c r="A80" s="65">
        <v>36</v>
      </c>
      <c r="B80" s="66" t="s">
        <v>551</v>
      </c>
      <c r="C80" s="67" t="s">
        <v>552</v>
      </c>
      <c r="D80" s="68" t="s">
        <v>190</v>
      </c>
      <c r="E80" s="69">
        <v>4</v>
      </c>
      <c r="F80" s="70"/>
      <c r="G80" s="71">
        <f t="shared" ref="G80:G88" si="0">ROUND(E80*F80,2)</f>
        <v>0</v>
      </c>
      <c r="H80" s="70">
        <v>8.82</v>
      </c>
      <c r="I80" s="71">
        <f t="shared" ref="I80:I88" si="1">ROUND(E80*H80,2)</f>
        <v>35.28</v>
      </c>
      <c r="J80" s="70">
        <v>255.68</v>
      </c>
      <c r="K80" s="71">
        <f t="shared" ref="K80:K88" si="2">ROUND(E80*J80,2)</f>
        <v>1022.72</v>
      </c>
      <c r="L80" s="71">
        <v>21</v>
      </c>
      <c r="M80" s="71">
        <f t="shared" ref="M80:M88" si="3">G80*(1+L80/100)</f>
        <v>0</v>
      </c>
      <c r="N80" s="69">
        <v>4.0000000000000003E-5</v>
      </c>
      <c r="O80" s="69">
        <f t="shared" ref="O80:O88" si="4">ROUND(E80*N80,2)</f>
        <v>0</v>
      </c>
      <c r="P80" s="69">
        <v>0</v>
      </c>
      <c r="Q80" s="69">
        <f t="shared" ref="Q80:Q88" si="5">ROUND(E80*P80,2)</f>
        <v>0</v>
      </c>
      <c r="R80" s="71" t="s">
        <v>478</v>
      </c>
      <c r="S80" s="71" t="s">
        <v>135</v>
      </c>
      <c r="T80" s="72" t="s">
        <v>135</v>
      </c>
      <c r="U80" s="54">
        <v>0.44500000000000001</v>
      </c>
      <c r="V80" s="54">
        <f t="shared" ref="V80:V88" si="6">ROUND(E80*U80,2)</f>
        <v>1.78</v>
      </c>
      <c r="W80" s="54"/>
      <c r="X80" s="54" t="s">
        <v>136</v>
      </c>
      <c r="Y80" s="54" t="s">
        <v>137</v>
      </c>
      <c r="Z80" s="55"/>
      <c r="AA80" s="55"/>
      <c r="AB80" s="55"/>
      <c r="AC80" s="55"/>
      <c r="AD80" s="55"/>
      <c r="AE80" s="55"/>
      <c r="AF80" s="55"/>
      <c r="AG80" s="55" t="s">
        <v>138</v>
      </c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</row>
    <row r="81" spans="1:60" ht="22.5" outlineLevel="1">
      <c r="A81" s="65">
        <v>37</v>
      </c>
      <c r="B81" s="66" t="s">
        <v>553</v>
      </c>
      <c r="C81" s="67" t="s">
        <v>554</v>
      </c>
      <c r="D81" s="68" t="s">
        <v>190</v>
      </c>
      <c r="E81" s="69">
        <v>1</v>
      </c>
      <c r="F81" s="70"/>
      <c r="G81" s="71">
        <f t="shared" si="0"/>
        <v>0</v>
      </c>
      <c r="H81" s="70">
        <v>1847</v>
      </c>
      <c r="I81" s="71">
        <f t="shared" si="1"/>
        <v>1847</v>
      </c>
      <c r="J81" s="70">
        <v>0</v>
      </c>
      <c r="K81" s="71">
        <f t="shared" si="2"/>
        <v>0</v>
      </c>
      <c r="L81" s="71">
        <v>21</v>
      </c>
      <c r="M81" s="71">
        <f t="shared" si="3"/>
        <v>0</v>
      </c>
      <c r="N81" s="69">
        <v>1.2999999999999999E-3</v>
      </c>
      <c r="O81" s="69">
        <f t="shared" si="4"/>
        <v>0</v>
      </c>
      <c r="P81" s="69">
        <v>0</v>
      </c>
      <c r="Q81" s="69">
        <f t="shared" si="5"/>
        <v>0</v>
      </c>
      <c r="R81" s="71" t="s">
        <v>306</v>
      </c>
      <c r="S81" s="71" t="s">
        <v>135</v>
      </c>
      <c r="T81" s="72" t="s">
        <v>135</v>
      </c>
      <c r="U81" s="54">
        <v>0</v>
      </c>
      <c r="V81" s="54">
        <f t="shared" si="6"/>
        <v>0</v>
      </c>
      <c r="W81" s="54"/>
      <c r="X81" s="54" t="s">
        <v>307</v>
      </c>
      <c r="Y81" s="54" t="s">
        <v>137</v>
      </c>
      <c r="Z81" s="55"/>
      <c r="AA81" s="55"/>
      <c r="AB81" s="55"/>
      <c r="AC81" s="55"/>
      <c r="AD81" s="55"/>
      <c r="AE81" s="55"/>
      <c r="AF81" s="55"/>
      <c r="AG81" s="55" t="s">
        <v>308</v>
      </c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</row>
    <row r="82" spans="1:60" ht="22.5" outlineLevel="1">
      <c r="A82" s="65">
        <v>38</v>
      </c>
      <c r="B82" s="66" t="s">
        <v>555</v>
      </c>
      <c r="C82" s="67" t="s">
        <v>556</v>
      </c>
      <c r="D82" s="68" t="s">
        <v>190</v>
      </c>
      <c r="E82" s="69">
        <v>2</v>
      </c>
      <c r="F82" s="70"/>
      <c r="G82" s="71">
        <f t="shared" si="0"/>
        <v>0</v>
      </c>
      <c r="H82" s="70">
        <v>1752</v>
      </c>
      <c r="I82" s="71">
        <f t="shared" si="1"/>
        <v>3504</v>
      </c>
      <c r="J82" s="70">
        <v>0</v>
      </c>
      <c r="K82" s="71">
        <f t="shared" si="2"/>
        <v>0</v>
      </c>
      <c r="L82" s="71">
        <v>21</v>
      </c>
      <c r="M82" s="71">
        <f t="shared" si="3"/>
        <v>0</v>
      </c>
      <c r="N82" s="69">
        <v>1E-3</v>
      </c>
      <c r="O82" s="69">
        <f t="shared" si="4"/>
        <v>0</v>
      </c>
      <c r="P82" s="69">
        <v>0</v>
      </c>
      <c r="Q82" s="69">
        <f t="shared" si="5"/>
        <v>0</v>
      </c>
      <c r="R82" s="71" t="s">
        <v>306</v>
      </c>
      <c r="S82" s="71" t="s">
        <v>135</v>
      </c>
      <c r="T82" s="72" t="s">
        <v>135</v>
      </c>
      <c r="U82" s="54">
        <v>0</v>
      </c>
      <c r="V82" s="54">
        <f t="shared" si="6"/>
        <v>0</v>
      </c>
      <c r="W82" s="54"/>
      <c r="X82" s="54" t="s">
        <v>307</v>
      </c>
      <c r="Y82" s="54" t="s">
        <v>137</v>
      </c>
      <c r="Z82" s="55"/>
      <c r="AA82" s="55"/>
      <c r="AB82" s="55"/>
      <c r="AC82" s="55"/>
      <c r="AD82" s="55"/>
      <c r="AE82" s="55"/>
      <c r="AF82" s="55"/>
      <c r="AG82" s="55" t="s">
        <v>308</v>
      </c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</row>
    <row r="83" spans="1:60" ht="22.5" outlineLevel="1">
      <c r="A83" s="65">
        <v>39</v>
      </c>
      <c r="B83" s="66" t="s">
        <v>557</v>
      </c>
      <c r="C83" s="67" t="s">
        <v>558</v>
      </c>
      <c r="D83" s="68" t="s">
        <v>190</v>
      </c>
      <c r="E83" s="69">
        <v>2</v>
      </c>
      <c r="F83" s="70"/>
      <c r="G83" s="71">
        <f t="shared" si="0"/>
        <v>0</v>
      </c>
      <c r="H83" s="70">
        <v>1985</v>
      </c>
      <c r="I83" s="71">
        <f t="shared" si="1"/>
        <v>3970</v>
      </c>
      <c r="J83" s="70">
        <v>0</v>
      </c>
      <c r="K83" s="71">
        <f t="shared" si="2"/>
        <v>0</v>
      </c>
      <c r="L83" s="71">
        <v>21</v>
      </c>
      <c r="M83" s="71">
        <f t="shared" si="3"/>
        <v>0</v>
      </c>
      <c r="N83" s="69">
        <v>1.64E-3</v>
      </c>
      <c r="O83" s="69">
        <f t="shared" si="4"/>
        <v>0</v>
      </c>
      <c r="P83" s="69">
        <v>0</v>
      </c>
      <c r="Q83" s="69">
        <f t="shared" si="5"/>
        <v>0</v>
      </c>
      <c r="R83" s="71" t="s">
        <v>306</v>
      </c>
      <c r="S83" s="71" t="s">
        <v>135</v>
      </c>
      <c r="T83" s="72" t="s">
        <v>135</v>
      </c>
      <c r="U83" s="54">
        <v>0</v>
      </c>
      <c r="V83" s="54">
        <f t="shared" si="6"/>
        <v>0</v>
      </c>
      <c r="W83" s="54"/>
      <c r="X83" s="54" t="s">
        <v>307</v>
      </c>
      <c r="Y83" s="54" t="s">
        <v>137</v>
      </c>
      <c r="Z83" s="55"/>
      <c r="AA83" s="55"/>
      <c r="AB83" s="55"/>
      <c r="AC83" s="55"/>
      <c r="AD83" s="55"/>
      <c r="AE83" s="55"/>
      <c r="AF83" s="55"/>
      <c r="AG83" s="55" t="s">
        <v>308</v>
      </c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</row>
    <row r="84" spans="1:60" outlineLevel="1">
      <c r="A84" s="65">
        <v>40</v>
      </c>
      <c r="B84" s="66" t="s">
        <v>559</v>
      </c>
      <c r="C84" s="67" t="s">
        <v>560</v>
      </c>
      <c r="D84" s="68" t="s">
        <v>190</v>
      </c>
      <c r="E84" s="69">
        <v>4</v>
      </c>
      <c r="F84" s="70"/>
      <c r="G84" s="71">
        <f t="shared" si="0"/>
        <v>0</v>
      </c>
      <c r="H84" s="70">
        <v>851</v>
      </c>
      <c r="I84" s="71">
        <f t="shared" si="1"/>
        <v>3404</v>
      </c>
      <c r="J84" s="70">
        <v>0</v>
      </c>
      <c r="K84" s="71">
        <f t="shared" si="2"/>
        <v>0</v>
      </c>
      <c r="L84" s="71">
        <v>21</v>
      </c>
      <c r="M84" s="71">
        <f t="shared" si="3"/>
        <v>0</v>
      </c>
      <c r="N84" s="69">
        <v>2.5000000000000001E-3</v>
      </c>
      <c r="O84" s="69">
        <f t="shared" si="4"/>
        <v>0.01</v>
      </c>
      <c r="P84" s="69">
        <v>0</v>
      </c>
      <c r="Q84" s="69">
        <f t="shared" si="5"/>
        <v>0</v>
      </c>
      <c r="R84" s="71" t="s">
        <v>306</v>
      </c>
      <c r="S84" s="71" t="s">
        <v>135</v>
      </c>
      <c r="T84" s="72" t="s">
        <v>135</v>
      </c>
      <c r="U84" s="54">
        <v>0</v>
      </c>
      <c r="V84" s="54">
        <f t="shared" si="6"/>
        <v>0</v>
      </c>
      <c r="W84" s="54"/>
      <c r="X84" s="54" t="s">
        <v>307</v>
      </c>
      <c r="Y84" s="54" t="s">
        <v>137</v>
      </c>
      <c r="Z84" s="55"/>
      <c r="AA84" s="55"/>
      <c r="AB84" s="55"/>
      <c r="AC84" s="55"/>
      <c r="AD84" s="55"/>
      <c r="AE84" s="55"/>
      <c r="AF84" s="55"/>
      <c r="AG84" s="55" t="s">
        <v>308</v>
      </c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</row>
    <row r="85" spans="1:60" ht="22.5" outlineLevel="1">
      <c r="A85" s="65">
        <v>41</v>
      </c>
      <c r="B85" s="66" t="s">
        <v>561</v>
      </c>
      <c r="C85" s="67" t="s">
        <v>562</v>
      </c>
      <c r="D85" s="68" t="s">
        <v>190</v>
      </c>
      <c r="E85" s="69">
        <v>2</v>
      </c>
      <c r="F85" s="70"/>
      <c r="G85" s="71">
        <f t="shared" si="0"/>
        <v>0</v>
      </c>
      <c r="H85" s="70">
        <v>1364</v>
      </c>
      <c r="I85" s="71">
        <f t="shared" si="1"/>
        <v>2728</v>
      </c>
      <c r="J85" s="70">
        <v>0</v>
      </c>
      <c r="K85" s="71">
        <f t="shared" si="2"/>
        <v>0</v>
      </c>
      <c r="L85" s="71">
        <v>21</v>
      </c>
      <c r="M85" s="71">
        <f t="shared" si="3"/>
        <v>0</v>
      </c>
      <c r="N85" s="69">
        <v>1.2999999999999999E-2</v>
      </c>
      <c r="O85" s="69">
        <f t="shared" si="4"/>
        <v>0.03</v>
      </c>
      <c r="P85" s="69">
        <v>0</v>
      </c>
      <c r="Q85" s="69">
        <f t="shared" si="5"/>
        <v>0</v>
      </c>
      <c r="R85" s="71" t="s">
        <v>306</v>
      </c>
      <c r="S85" s="71" t="s">
        <v>135</v>
      </c>
      <c r="T85" s="72" t="s">
        <v>135</v>
      </c>
      <c r="U85" s="54">
        <v>0</v>
      </c>
      <c r="V85" s="54">
        <f t="shared" si="6"/>
        <v>0</v>
      </c>
      <c r="W85" s="54"/>
      <c r="X85" s="54" t="s">
        <v>307</v>
      </c>
      <c r="Y85" s="54" t="s">
        <v>137</v>
      </c>
      <c r="Z85" s="55"/>
      <c r="AA85" s="55"/>
      <c r="AB85" s="55"/>
      <c r="AC85" s="55"/>
      <c r="AD85" s="55"/>
      <c r="AE85" s="55"/>
      <c r="AF85" s="55"/>
      <c r="AG85" s="55" t="s">
        <v>308</v>
      </c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</row>
    <row r="86" spans="1:60" ht="33.75" outlineLevel="1">
      <c r="A86" s="65">
        <v>42</v>
      </c>
      <c r="B86" s="66" t="s">
        <v>563</v>
      </c>
      <c r="C86" s="67" t="s">
        <v>564</v>
      </c>
      <c r="D86" s="68" t="s">
        <v>190</v>
      </c>
      <c r="E86" s="69">
        <v>4</v>
      </c>
      <c r="F86" s="70"/>
      <c r="G86" s="71">
        <f t="shared" si="0"/>
        <v>0</v>
      </c>
      <c r="H86" s="70">
        <v>2555</v>
      </c>
      <c r="I86" s="71">
        <f t="shared" si="1"/>
        <v>10220</v>
      </c>
      <c r="J86" s="70">
        <v>0</v>
      </c>
      <c r="K86" s="71">
        <f t="shared" si="2"/>
        <v>0</v>
      </c>
      <c r="L86" s="71">
        <v>21</v>
      </c>
      <c r="M86" s="71">
        <f t="shared" si="3"/>
        <v>0</v>
      </c>
      <c r="N86" s="69">
        <v>1.55E-2</v>
      </c>
      <c r="O86" s="69">
        <f t="shared" si="4"/>
        <v>0.06</v>
      </c>
      <c r="P86" s="69">
        <v>0</v>
      </c>
      <c r="Q86" s="69">
        <f t="shared" si="5"/>
        <v>0</v>
      </c>
      <c r="R86" s="71" t="s">
        <v>306</v>
      </c>
      <c r="S86" s="71" t="s">
        <v>135</v>
      </c>
      <c r="T86" s="72" t="s">
        <v>135</v>
      </c>
      <c r="U86" s="54">
        <v>0</v>
      </c>
      <c r="V86" s="54">
        <f t="shared" si="6"/>
        <v>0</v>
      </c>
      <c r="W86" s="54"/>
      <c r="X86" s="54" t="s">
        <v>307</v>
      </c>
      <c r="Y86" s="54" t="s">
        <v>137</v>
      </c>
      <c r="Z86" s="55"/>
      <c r="AA86" s="55"/>
      <c r="AB86" s="55"/>
      <c r="AC86" s="55"/>
      <c r="AD86" s="55"/>
      <c r="AE86" s="55"/>
      <c r="AF86" s="55"/>
      <c r="AG86" s="55" t="s">
        <v>308</v>
      </c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</row>
    <row r="87" spans="1:60" ht="22.5" outlineLevel="1">
      <c r="A87" s="65">
        <v>43</v>
      </c>
      <c r="B87" s="66" t="s">
        <v>565</v>
      </c>
      <c r="C87" s="67" t="s">
        <v>566</v>
      </c>
      <c r="D87" s="68" t="s">
        <v>190</v>
      </c>
      <c r="E87" s="69">
        <v>1</v>
      </c>
      <c r="F87" s="70"/>
      <c r="G87" s="71">
        <f t="shared" si="0"/>
        <v>0</v>
      </c>
      <c r="H87" s="70">
        <v>5895</v>
      </c>
      <c r="I87" s="71">
        <f t="shared" si="1"/>
        <v>5895</v>
      </c>
      <c r="J87" s="70">
        <v>0</v>
      </c>
      <c r="K87" s="71">
        <f t="shared" si="2"/>
        <v>0</v>
      </c>
      <c r="L87" s="71">
        <v>21</v>
      </c>
      <c r="M87" s="71">
        <f t="shared" si="3"/>
        <v>0</v>
      </c>
      <c r="N87" s="69">
        <v>0.01</v>
      </c>
      <c r="O87" s="69">
        <f t="shared" si="4"/>
        <v>0.01</v>
      </c>
      <c r="P87" s="69">
        <v>0</v>
      </c>
      <c r="Q87" s="69">
        <f t="shared" si="5"/>
        <v>0</v>
      </c>
      <c r="R87" s="71" t="s">
        <v>306</v>
      </c>
      <c r="S87" s="71" t="s">
        <v>135</v>
      </c>
      <c r="T87" s="72" t="s">
        <v>135</v>
      </c>
      <c r="U87" s="54">
        <v>0</v>
      </c>
      <c r="V87" s="54">
        <f t="shared" si="6"/>
        <v>0</v>
      </c>
      <c r="W87" s="54"/>
      <c r="X87" s="54" t="s">
        <v>307</v>
      </c>
      <c r="Y87" s="54" t="s">
        <v>137</v>
      </c>
      <c r="Z87" s="55"/>
      <c r="AA87" s="55"/>
      <c r="AB87" s="55"/>
      <c r="AC87" s="55"/>
      <c r="AD87" s="55"/>
      <c r="AE87" s="55"/>
      <c r="AF87" s="55"/>
      <c r="AG87" s="55" t="s">
        <v>308</v>
      </c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</row>
    <row r="88" spans="1:60" outlineLevel="1">
      <c r="A88" s="46">
        <v>44</v>
      </c>
      <c r="B88" s="47" t="s">
        <v>567</v>
      </c>
      <c r="C88" s="48" t="s">
        <v>568</v>
      </c>
      <c r="D88" s="49" t="s">
        <v>254</v>
      </c>
      <c r="E88" s="50">
        <v>0.12620999999999999</v>
      </c>
      <c r="F88" s="51"/>
      <c r="G88" s="52">
        <f t="shared" si="0"/>
        <v>0</v>
      </c>
      <c r="H88" s="51">
        <v>0</v>
      </c>
      <c r="I88" s="52">
        <f t="shared" si="1"/>
        <v>0</v>
      </c>
      <c r="J88" s="51">
        <v>878</v>
      </c>
      <c r="K88" s="52">
        <f t="shared" si="2"/>
        <v>110.81</v>
      </c>
      <c r="L88" s="52">
        <v>21</v>
      </c>
      <c r="M88" s="52">
        <f t="shared" si="3"/>
        <v>0</v>
      </c>
      <c r="N88" s="50">
        <v>0</v>
      </c>
      <c r="O88" s="50">
        <f t="shared" si="4"/>
        <v>0</v>
      </c>
      <c r="P88" s="50">
        <v>0</v>
      </c>
      <c r="Q88" s="50">
        <f t="shared" si="5"/>
        <v>0</v>
      </c>
      <c r="R88" s="52" t="s">
        <v>478</v>
      </c>
      <c r="S88" s="52" t="s">
        <v>135</v>
      </c>
      <c r="T88" s="53" t="s">
        <v>135</v>
      </c>
      <c r="U88" s="54">
        <v>1.5169999999999999</v>
      </c>
      <c r="V88" s="54">
        <f t="shared" si="6"/>
        <v>0.19</v>
      </c>
      <c r="W88" s="54"/>
      <c r="X88" s="54" t="s">
        <v>255</v>
      </c>
      <c r="Y88" s="54" t="s">
        <v>137</v>
      </c>
      <c r="Z88" s="55"/>
      <c r="AA88" s="55"/>
      <c r="AB88" s="55"/>
      <c r="AC88" s="55"/>
      <c r="AD88" s="55"/>
      <c r="AE88" s="55"/>
      <c r="AF88" s="55"/>
      <c r="AG88" s="55" t="s">
        <v>256</v>
      </c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</row>
    <row r="89" spans="1:60" outlineLevel="2">
      <c r="A89" s="56"/>
      <c r="B89" s="57"/>
      <c r="C89" s="58" t="s">
        <v>538</v>
      </c>
      <c r="D89" s="59"/>
      <c r="E89" s="59"/>
      <c r="F89" s="59"/>
      <c r="G89" s="59"/>
      <c r="H89" s="54"/>
      <c r="I89" s="54"/>
      <c r="J89" s="54"/>
      <c r="K89" s="54"/>
      <c r="L89" s="54"/>
      <c r="M89" s="54"/>
      <c r="N89" s="60"/>
      <c r="O89" s="60"/>
      <c r="P89" s="60"/>
      <c r="Q89" s="60"/>
      <c r="R89" s="54"/>
      <c r="S89" s="54"/>
      <c r="T89" s="54"/>
      <c r="U89" s="54"/>
      <c r="V89" s="54"/>
      <c r="W89" s="54"/>
      <c r="X89" s="54"/>
      <c r="Y89" s="54"/>
      <c r="Z89" s="55"/>
      <c r="AA89" s="55"/>
      <c r="AB89" s="55"/>
      <c r="AC89" s="55"/>
      <c r="AD89" s="55"/>
      <c r="AE89" s="55"/>
      <c r="AF89" s="55"/>
      <c r="AG89" s="55" t="s">
        <v>445</v>
      </c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</row>
    <row r="90" spans="1:60">
      <c r="A90" s="38" t="s">
        <v>130</v>
      </c>
      <c r="B90" s="39" t="s">
        <v>569</v>
      </c>
      <c r="C90" s="40" t="s">
        <v>570</v>
      </c>
      <c r="D90" s="41"/>
      <c r="E90" s="42"/>
      <c r="F90" s="43"/>
      <c r="G90" s="43">
        <f>SUMIF(AG91:AG97,"&lt;&gt;NOR",G91:G97)</f>
        <v>0</v>
      </c>
      <c r="H90" s="43"/>
      <c r="I90" s="43">
        <f>SUM(I91:I97)</f>
        <v>53083.33</v>
      </c>
      <c r="J90" s="43"/>
      <c r="K90" s="43">
        <f>SUM(K91:K97)</f>
        <v>5727.24</v>
      </c>
      <c r="L90" s="43"/>
      <c r="M90" s="43">
        <f>SUM(M91:M97)</f>
        <v>0</v>
      </c>
      <c r="N90" s="42"/>
      <c r="O90" s="42">
        <f>SUM(O91:O97)</f>
        <v>6.0000000000000005E-2</v>
      </c>
      <c r="P90" s="42"/>
      <c r="Q90" s="42">
        <f>SUM(Q91:Q97)</f>
        <v>0</v>
      </c>
      <c r="R90" s="43"/>
      <c r="S90" s="43"/>
      <c r="T90" s="44"/>
      <c r="U90" s="45"/>
      <c r="V90" s="45">
        <f>SUM(V91:V97)</f>
        <v>9.1999999999999993</v>
      </c>
      <c r="W90" s="45"/>
      <c r="X90" s="45"/>
      <c r="Y90" s="45"/>
      <c r="AG90" s="15" t="s">
        <v>131</v>
      </c>
    </row>
    <row r="91" spans="1:60" ht="45" outlineLevel="1">
      <c r="A91" s="46">
        <v>45</v>
      </c>
      <c r="B91" s="47" t="s">
        <v>571</v>
      </c>
      <c r="C91" s="48" t="s">
        <v>572</v>
      </c>
      <c r="D91" s="49" t="s">
        <v>477</v>
      </c>
      <c r="E91" s="50">
        <v>4</v>
      </c>
      <c r="F91" s="51"/>
      <c r="G91" s="52">
        <f>ROUND(E91*F91,2)</f>
        <v>0</v>
      </c>
      <c r="H91" s="51">
        <v>9886.85</v>
      </c>
      <c r="I91" s="52">
        <f>ROUND(E91*H91,2)</f>
        <v>39547.4</v>
      </c>
      <c r="J91" s="51">
        <v>1183.1500000000001</v>
      </c>
      <c r="K91" s="52">
        <f>ROUND(E91*J91,2)</f>
        <v>4732.6000000000004</v>
      </c>
      <c r="L91" s="52">
        <v>21</v>
      </c>
      <c r="M91" s="52">
        <f>G91*(1+L91/100)</f>
        <v>0</v>
      </c>
      <c r="N91" s="50">
        <v>1.2970000000000001E-2</v>
      </c>
      <c r="O91" s="50">
        <f>ROUND(E91*N91,2)</f>
        <v>0.05</v>
      </c>
      <c r="P91" s="50">
        <v>0</v>
      </c>
      <c r="Q91" s="50">
        <f>ROUND(E91*P91,2)</f>
        <v>0</v>
      </c>
      <c r="R91" s="52" t="s">
        <v>478</v>
      </c>
      <c r="S91" s="52" t="s">
        <v>135</v>
      </c>
      <c r="T91" s="53" t="s">
        <v>135</v>
      </c>
      <c r="U91" s="54">
        <v>1.9</v>
      </c>
      <c r="V91" s="54">
        <f>ROUND(E91*U91,2)</f>
        <v>7.6</v>
      </c>
      <c r="W91" s="54"/>
      <c r="X91" s="54" t="s">
        <v>136</v>
      </c>
      <c r="Y91" s="54" t="s">
        <v>137</v>
      </c>
      <c r="Z91" s="55"/>
      <c r="AA91" s="55"/>
      <c r="AB91" s="55"/>
      <c r="AC91" s="55"/>
      <c r="AD91" s="55"/>
      <c r="AE91" s="55"/>
      <c r="AF91" s="55"/>
      <c r="AG91" s="55" t="s">
        <v>138</v>
      </c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60" outlineLevel="2">
      <c r="A92" s="56"/>
      <c r="B92" s="57"/>
      <c r="C92" s="63" t="s">
        <v>573</v>
      </c>
      <c r="D92" s="64"/>
      <c r="E92" s="64"/>
      <c r="F92" s="64"/>
      <c r="G92" s="64"/>
      <c r="H92" s="54"/>
      <c r="I92" s="54"/>
      <c r="J92" s="54"/>
      <c r="K92" s="54"/>
      <c r="L92" s="54"/>
      <c r="M92" s="54"/>
      <c r="N92" s="60"/>
      <c r="O92" s="60"/>
      <c r="P92" s="60"/>
      <c r="Q92" s="60"/>
      <c r="R92" s="54"/>
      <c r="S92" s="54"/>
      <c r="T92" s="54"/>
      <c r="U92" s="54"/>
      <c r="V92" s="54"/>
      <c r="W92" s="54"/>
      <c r="X92" s="54"/>
      <c r="Y92" s="54"/>
      <c r="Z92" s="55"/>
      <c r="AA92" s="55"/>
      <c r="AB92" s="55"/>
      <c r="AC92" s="55"/>
      <c r="AD92" s="55"/>
      <c r="AE92" s="55"/>
      <c r="AF92" s="55"/>
      <c r="AG92" s="55" t="s">
        <v>456</v>
      </c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</row>
    <row r="93" spans="1:60" ht="33.75" outlineLevel="1">
      <c r="A93" s="46">
        <v>46</v>
      </c>
      <c r="B93" s="47" t="s">
        <v>574</v>
      </c>
      <c r="C93" s="48" t="s">
        <v>575</v>
      </c>
      <c r="D93" s="49" t="s">
        <v>477</v>
      </c>
      <c r="E93" s="50">
        <v>1</v>
      </c>
      <c r="F93" s="51"/>
      <c r="G93" s="52">
        <f>ROUND(E93*F93,2)</f>
        <v>0</v>
      </c>
      <c r="H93" s="51">
        <v>7190.93</v>
      </c>
      <c r="I93" s="52">
        <f>ROUND(E93*H93,2)</f>
        <v>7190.93</v>
      </c>
      <c r="J93" s="51">
        <v>934.07</v>
      </c>
      <c r="K93" s="52">
        <f>ROUND(E93*J93,2)</f>
        <v>934.07</v>
      </c>
      <c r="L93" s="52">
        <v>21</v>
      </c>
      <c r="M93" s="52">
        <f>G93*(1+L93/100)</f>
        <v>0</v>
      </c>
      <c r="N93" s="50">
        <v>8.9999999999999993E-3</v>
      </c>
      <c r="O93" s="50">
        <f>ROUND(E93*N93,2)</f>
        <v>0.01</v>
      </c>
      <c r="P93" s="50">
        <v>0</v>
      </c>
      <c r="Q93" s="50">
        <f>ROUND(E93*P93,2)</f>
        <v>0</v>
      </c>
      <c r="R93" s="52" t="s">
        <v>478</v>
      </c>
      <c r="S93" s="52" t="s">
        <v>135</v>
      </c>
      <c r="T93" s="53" t="s">
        <v>135</v>
      </c>
      <c r="U93" s="54">
        <v>1.5</v>
      </c>
      <c r="V93" s="54">
        <f>ROUND(E93*U93,2)</f>
        <v>1.5</v>
      </c>
      <c r="W93" s="54"/>
      <c r="X93" s="54" t="s">
        <v>136</v>
      </c>
      <c r="Y93" s="54" t="s">
        <v>137</v>
      </c>
      <c r="Z93" s="55"/>
      <c r="AA93" s="55"/>
      <c r="AB93" s="55"/>
      <c r="AC93" s="55"/>
      <c r="AD93" s="55"/>
      <c r="AE93" s="55"/>
      <c r="AF93" s="55"/>
      <c r="AG93" s="55" t="s">
        <v>138</v>
      </c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</row>
    <row r="94" spans="1:60" outlineLevel="2">
      <c r="A94" s="56"/>
      <c r="B94" s="57"/>
      <c r="C94" s="63" t="s">
        <v>573</v>
      </c>
      <c r="D94" s="64"/>
      <c r="E94" s="64"/>
      <c r="F94" s="64"/>
      <c r="G94" s="64"/>
      <c r="H94" s="54"/>
      <c r="I94" s="54"/>
      <c r="J94" s="54"/>
      <c r="K94" s="54"/>
      <c r="L94" s="54"/>
      <c r="M94" s="54"/>
      <c r="N94" s="60"/>
      <c r="O94" s="60"/>
      <c r="P94" s="60"/>
      <c r="Q94" s="60"/>
      <c r="R94" s="54"/>
      <c r="S94" s="54"/>
      <c r="T94" s="54"/>
      <c r="U94" s="54"/>
      <c r="V94" s="54"/>
      <c r="W94" s="54"/>
      <c r="X94" s="54"/>
      <c r="Y94" s="54"/>
      <c r="Z94" s="55"/>
      <c r="AA94" s="55"/>
      <c r="AB94" s="55"/>
      <c r="AC94" s="55"/>
      <c r="AD94" s="55"/>
      <c r="AE94" s="55"/>
      <c r="AF94" s="55"/>
      <c r="AG94" s="55" t="s">
        <v>456</v>
      </c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60" ht="22.5" outlineLevel="1">
      <c r="A95" s="65">
        <v>47</v>
      </c>
      <c r="B95" s="66" t="s">
        <v>576</v>
      </c>
      <c r="C95" s="67" t="s">
        <v>577</v>
      </c>
      <c r="D95" s="68" t="s">
        <v>190</v>
      </c>
      <c r="E95" s="69">
        <v>5</v>
      </c>
      <c r="F95" s="70"/>
      <c r="G95" s="71">
        <f>ROUND(E95*F95,2)</f>
        <v>0</v>
      </c>
      <c r="H95" s="70">
        <v>1269</v>
      </c>
      <c r="I95" s="71">
        <f>ROUND(E95*H95,2)</f>
        <v>6345</v>
      </c>
      <c r="J95" s="70">
        <v>0</v>
      </c>
      <c r="K95" s="71">
        <f>ROUND(E95*J95,2)</f>
        <v>0</v>
      </c>
      <c r="L95" s="71">
        <v>21</v>
      </c>
      <c r="M95" s="71">
        <f>G95*(1+L95/100)</f>
        <v>0</v>
      </c>
      <c r="N95" s="69">
        <v>3.8999999999999999E-4</v>
      </c>
      <c r="O95" s="69">
        <f>ROUND(E95*N95,2)</f>
        <v>0</v>
      </c>
      <c r="P95" s="69">
        <v>0</v>
      </c>
      <c r="Q95" s="69">
        <f>ROUND(E95*P95,2)</f>
        <v>0</v>
      </c>
      <c r="R95" s="71" t="s">
        <v>306</v>
      </c>
      <c r="S95" s="71" t="s">
        <v>135</v>
      </c>
      <c r="T95" s="72" t="s">
        <v>135</v>
      </c>
      <c r="U95" s="54">
        <v>0</v>
      </c>
      <c r="V95" s="54">
        <f>ROUND(E95*U95,2)</f>
        <v>0</v>
      </c>
      <c r="W95" s="54"/>
      <c r="X95" s="54" t="s">
        <v>307</v>
      </c>
      <c r="Y95" s="54" t="s">
        <v>137</v>
      </c>
      <c r="Z95" s="55"/>
      <c r="AA95" s="55"/>
      <c r="AB95" s="55"/>
      <c r="AC95" s="55"/>
      <c r="AD95" s="55"/>
      <c r="AE95" s="55"/>
      <c r="AF95" s="55"/>
      <c r="AG95" s="55" t="s">
        <v>308</v>
      </c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  <row r="96" spans="1:60" outlineLevel="1">
      <c r="A96" s="46">
        <v>48</v>
      </c>
      <c r="B96" s="47" t="s">
        <v>578</v>
      </c>
      <c r="C96" s="48" t="s">
        <v>579</v>
      </c>
      <c r="D96" s="49" t="s">
        <v>254</v>
      </c>
      <c r="E96" s="50">
        <v>6.2829999999999997E-2</v>
      </c>
      <c r="F96" s="51"/>
      <c r="G96" s="52">
        <f>ROUND(E96*F96,2)</f>
        <v>0</v>
      </c>
      <c r="H96" s="51">
        <v>0</v>
      </c>
      <c r="I96" s="52">
        <f>ROUND(E96*H96,2)</f>
        <v>0</v>
      </c>
      <c r="J96" s="51">
        <v>964</v>
      </c>
      <c r="K96" s="52">
        <f>ROUND(E96*J96,2)</f>
        <v>60.57</v>
      </c>
      <c r="L96" s="52">
        <v>21</v>
      </c>
      <c r="M96" s="52">
        <f>G96*(1+L96/100)</f>
        <v>0</v>
      </c>
      <c r="N96" s="50">
        <v>0</v>
      </c>
      <c r="O96" s="50">
        <f>ROUND(E96*N96,2)</f>
        <v>0</v>
      </c>
      <c r="P96" s="50">
        <v>0</v>
      </c>
      <c r="Q96" s="50">
        <f>ROUND(E96*P96,2)</f>
        <v>0</v>
      </c>
      <c r="R96" s="52" t="s">
        <v>478</v>
      </c>
      <c r="S96" s="52" t="s">
        <v>135</v>
      </c>
      <c r="T96" s="53" t="s">
        <v>135</v>
      </c>
      <c r="U96" s="54">
        <v>1.667</v>
      </c>
      <c r="V96" s="54">
        <f>ROUND(E96*U96,2)</f>
        <v>0.1</v>
      </c>
      <c r="W96" s="54"/>
      <c r="X96" s="54" t="s">
        <v>255</v>
      </c>
      <c r="Y96" s="54" t="s">
        <v>137</v>
      </c>
      <c r="Z96" s="55"/>
      <c r="AA96" s="55"/>
      <c r="AB96" s="55"/>
      <c r="AC96" s="55"/>
      <c r="AD96" s="55"/>
      <c r="AE96" s="55"/>
      <c r="AF96" s="55"/>
      <c r="AG96" s="55" t="s">
        <v>256</v>
      </c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</row>
    <row r="97" spans="1:60" outlineLevel="2">
      <c r="A97" s="56"/>
      <c r="B97" s="57"/>
      <c r="C97" s="58" t="s">
        <v>538</v>
      </c>
      <c r="D97" s="59"/>
      <c r="E97" s="59"/>
      <c r="F97" s="59"/>
      <c r="G97" s="59"/>
      <c r="H97" s="54"/>
      <c r="I97" s="54"/>
      <c r="J97" s="54"/>
      <c r="K97" s="54"/>
      <c r="L97" s="54"/>
      <c r="M97" s="54"/>
      <c r="N97" s="60"/>
      <c r="O97" s="60"/>
      <c r="P97" s="60"/>
      <c r="Q97" s="60"/>
      <c r="R97" s="54"/>
      <c r="S97" s="54"/>
      <c r="T97" s="54"/>
      <c r="U97" s="54"/>
      <c r="V97" s="54"/>
      <c r="W97" s="54"/>
      <c r="X97" s="54"/>
      <c r="Y97" s="54"/>
      <c r="Z97" s="55"/>
      <c r="AA97" s="55"/>
      <c r="AB97" s="55"/>
      <c r="AC97" s="55"/>
      <c r="AD97" s="55"/>
      <c r="AE97" s="55"/>
      <c r="AF97" s="55"/>
      <c r="AG97" s="55" t="s">
        <v>445</v>
      </c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</row>
    <row r="98" spans="1:60">
      <c r="A98" s="38" t="s">
        <v>130</v>
      </c>
      <c r="B98" s="39" t="s">
        <v>84</v>
      </c>
      <c r="C98" s="40" t="s">
        <v>85</v>
      </c>
      <c r="D98" s="41"/>
      <c r="E98" s="42"/>
      <c r="F98" s="43"/>
      <c r="G98" s="43">
        <f>SUMIF(AG99:AG105,"&lt;&gt;NOR",G99:G105)</f>
        <v>0</v>
      </c>
      <c r="H98" s="43"/>
      <c r="I98" s="43">
        <f>SUM(I99:I105)</f>
        <v>5975.76</v>
      </c>
      <c r="J98" s="43"/>
      <c r="K98" s="43">
        <f>SUM(K99:K105)</f>
        <v>6332.97</v>
      </c>
      <c r="L98" s="43"/>
      <c r="M98" s="43">
        <f>SUM(M99:M105)</f>
        <v>0</v>
      </c>
      <c r="N98" s="42"/>
      <c r="O98" s="42">
        <f>SUM(O99:O105)</f>
        <v>0.04</v>
      </c>
      <c r="P98" s="42"/>
      <c r="Q98" s="42">
        <f>SUM(Q99:Q105)</f>
        <v>0</v>
      </c>
      <c r="R98" s="43"/>
      <c r="S98" s="43"/>
      <c r="T98" s="44"/>
      <c r="U98" s="45"/>
      <c r="V98" s="45">
        <f>SUM(V99:V105)</f>
        <v>11.46</v>
      </c>
      <c r="W98" s="45"/>
      <c r="X98" s="45"/>
      <c r="Y98" s="45"/>
      <c r="AG98" s="15" t="s">
        <v>131</v>
      </c>
    </row>
    <row r="99" spans="1:60" outlineLevel="1">
      <c r="A99" s="46">
        <v>49</v>
      </c>
      <c r="B99" s="47" t="s">
        <v>580</v>
      </c>
      <c r="C99" s="48" t="s">
        <v>581</v>
      </c>
      <c r="D99" s="49" t="s">
        <v>161</v>
      </c>
      <c r="E99" s="50">
        <v>96</v>
      </c>
      <c r="F99" s="51"/>
      <c r="G99" s="52">
        <f>ROUND(E99*F99,2)</f>
        <v>0</v>
      </c>
      <c r="H99" s="51">
        <v>23.14</v>
      </c>
      <c r="I99" s="52">
        <f>ROUND(E99*H99,2)</f>
        <v>2221.44</v>
      </c>
      <c r="J99" s="51">
        <v>7.16</v>
      </c>
      <c r="K99" s="52">
        <f>ROUND(E99*J99,2)</f>
        <v>687.36</v>
      </c>
      <c r="L99" s="52">
        <v>21</v>
      </c>
      <c r="M99" s="52">
        <f>G99*(1+L99/100)</f>
        <v>0</v>
      </c>
      <c r="N99" s="50">
        <v>1.6000000000000001E-4</v>
      </c>
      <c r="O99" s="50">
        <f>ROUND(E99*N99,2)</f>
        <v>0.02</v>
      </c>
      <c r="P99" s="50">
        <v>0</v>
      </c>
      <c r="Q99" s="50">
        <f>ROUND(E99*P99,2)</f>
        <v>0</v>
      </c>
      <c r="R99" s="52" t="s">
        <v>582</v>
      </c>
      <c r="S99" s="52" t="s">
        <v>135</v>
      </c>
      <c r="T99" s="53" t="s">
        <v>135</v>
      </c>
      <c r="U99" s="54">
        <v>1.15E-2</v>
      </c>
      <c r="V99" s="54">
        <f>ROUND(E99*U99,2)</f>
        <v>1.1000000000000001</v>
      </c>
      <c r="W99" s="54"/>
      <c r="X99" s="54" t="s">
        <v>136</v>
      </c>
      <c r="Y99" s="54" t="s">
        <v>137</v>
      </c>
      <c r="Z99" s="55"/>
      <c r="AA99" s="55"/>
      <c r="AB99" s="55"/>
      <c r="AC99" s="55"/>
      <c r="AD99" s="55"/>
      <c r="AE99" s="55"/>
      <c r="AF99" s="55"/>
      <c r="AG99" s="55" t="s">
        <v>138</v>
      </c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</row>
    <row r="100" spans="1:60" outlineLevel="2">
      <c r="A100" s="56"/>
      <c r="B100" s="57"/>
      <c r="C100" s="58" t="s">
        <v>583</v>
      </c>
      <c r="D100" s="59"/>
      <c r="E100" s="59"/>
      <c r="F100" s="59"/>
      <c r="G100" s="59"/>
      <c r="H100" s="54"/>
      <c r="I100" s="54"/>
      <c r="J100" s="54"/>
      <c r="K100" s="54"/>
      <c r="L100" s="54"/>
      <c r="M100" s="54"/>
      <c r="N100" s="60"/>
      <c r="O100" s="60"/>
      <c r="P100" s="60"/>
      <c r="Q100" s="60"/>
      <c r="R100" s="54"/>
      <c r="S100" s="54"/>
      <c r="T100" s="54"/>
      <c r="U100" s="54"/>
      <c r="V100" s="54"/>
      <c r="W100" s="54"/>
      <c r="X100" s="54"/>
      <c r="Y100" s="54"/>
      <c r="Z100" s="55"/>
      <c r="AA100" s="55"/>
      <c r="AB100" s="55"/>
      <c r="AC100" s="55"/>
      <c r="AD100" s="55"/>
      <c r="AE100" s="55"/>
      <c r="AF100" s="55"/>
      <c r="AG100" s="55" t="s">
        <v>445</v>
      </c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</row>
    <row r="101" spans="1:60" outlineLevel="1">
      <c r="A101" s="46">
        <v>50</v>
      </c>
      <c r="B101" s="47" t="s">
        <v>584</v>
      </c>
      <c r="C101" s="48" t="s">
        <v>585</v>
      </c>
      <c r="D101" s="49" t="s">
        <v>586</v>
      </c>
      <c r="E101" s="50">
        <v>24</v>
      </c>
      <c r="F101" s="51"/>
      <c r="G101" s="52">
        <f>ROUND(E101*F101,2)</f>
        <v>0</v>
      </c>
      <c r="H101" s="51">
        <v>19.43</v>
      </c>
      <c r="I101" s="52">
        <f>ROUND(E101*H101,2)</f>
        <v>466.32</v>
      </c>
      <c r="J101" s="51">
        <v>232.57</v>
      </c>
      <c r="K101" s="52">
        <f>ROUND(E101*J101,2)</f>
        <v>5581.68</v>
      </c>
      <c r="L101" s="52">
        <v>21</v>
      </c>
      <c r="M101" s="52">
        <f>G101*(1+L101/100)</f>
        <v>0</v>
      </c>
      <c r="N101" s="50">
        <v>6.0000000000000002E-5</v>
      </c>
      <c r="O101" s="50">
        <f>ROUND(E101*N101,2)</f>
        <v>0</v>
      </c>
      <c r="P101" s="50">
        <v>0</v>
      </c>
      <c r="Q101" s="50">
        <f>ROUND(E101*P101,2)</f>
        <v>0</v>
      </c>
      <c r="R101" s="52" t="s">
        <v>582</v>
      </c>
      <c r="S101" s="52" t="s">
        <v>135</v>
      </c>
      <c r="T101" s="53" t="s">
        <v>135</v>
      </c>
      <c r="U101" s="54">
        <v>0.42599999999999999</v>
      </c>
      <c r="V101" s="54">
        <f>ROUND(E101*U101,2)</f>
        <v>10.220000000000001</v>
      </c>
      <c r="W101" s="54"/>
      <c r="X101" s="54" t="s">
        <v>136</v>
      </c>
      <c r="Y101" s="54" t="s">
        <v>137</v>
      </c>
      <c r="Z101" s="55"/>
      <c r="AA101" s="55"/>
      <c r="AB101" s="55"/>
      <c r="AC101" s="55"/>
      <c r="AD101" s="55"/>
      <c r="AE101" s="55"/>
      <c r="AF101" s="55"/>
      <c r="AG101" s="55" t="s">
        <v>138</v>
      </c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</row>
    <row r="102" spans="1:60" outlineLevel="2">
      <c r="A102" s="56"/>
      <c r="B102" s="57"/>
      <c r="C102" s="74" t="s">
        <v>587</v>
      </c>
      <c r="D102" s="75"/>
      <c r="E102" s="76">
        <v>24</v>
      </c>
      <c r="F102" s="54"/>
      <c r="G102" s="54"/>
      <c r="H102" s="54"/>
      <c r="I102" s="54"/>
      <c r="J102" s="54"/>
      <c r="K102" s="54"/>
      <c r="L102" s="54"/>
      <c r="M102" s="54"/>
      <c r="N102" s="60"/>
      <c r="O102" s="60"/>
      <c r="P102" s="60"/>
      <c r="Q102" s="60"/>
      <c r="R102" s="54"/>
      <c r="S102" s="54"/>
      <c r="T102" s="54"/>
      <c r="U102" s="54"/>
      <c r="V102" s="54"/>
      <c r="W102" s="54"/>
      <c r="X102" s="54"/>
      <c r="Y102" s="54"/>
      <c r="Z102" s="55"/>
      <c r="AA102" s="55"/>
      <c r="AB102" s="55"/>
      <c r="AC102" s="55"/>
      <c r="AD102" s="55"/>
      <c r="AE102" s="55"/>
      <c r="AF102" s="55"/>
      <c r="AG102" s="55" t="s">
        <v>140</v>
      </c>
      <c r="AH102" s="55">
        <v>0</v>
      </c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</row>
    <row r="103" spans="1:60" outlineLevel="1">
      <c r="A103" s="65">
        <v>51</v>
      </c>
      <c r="B103" s="66" t="s">
        <v>588</v>
      </c>
      <c r="C103" s="67" t="s">
        <v>589</v>
      </c>
      <c r="D103" s="68" t="s">
        <v>586</v>
      </c>
      <c r="E103" s="69">
        <v>24</v>
      </c>
      <c r="F103" s="70"/>
      <c r="G103" s="71">
        <f>ROUND(E103*F103,2)</f>
        <v>0</v>
      </c>
      <c r="H103" s="70">
        <v>137</v>
      </c>
      <c r="I103" s="71">
        <f>ROUND(E103*H103,2)</f>
        <v>3288</v>
      </c>
      <c r="J103" s="70">
        <v>0</v>
      </c>
      <c r="K103" s="71">
        <f>ROUND(E103*J103,2)</f>
        <v>0</v>
      </c>
      <c r="L103" s="71">
        <v>21</v>
      </c>
      <c r="M103" s="71">
        <f>G103*(1+L103/100)</f>
        <v>0</v>
      </c>
      <c r="N103" s="69">
        <v>1E-3</v>
      </c>
      <c r="O103" s="69">
        <f>ROUND(E103*N103,2)</f>
        <v>0.02</v>
      </c>
      <c r="P103" s="69">
        <v>0</v>
      </c>
      <c r="Q103" s="69">
        <f>ROUND(E103*P103,2)</f>
        <v>0</v>
      </c>
      <c r="R103" s="71" t="s">
        <v>306</v>
      </c>
      <c r="S103" s="71" t="s">
        <v>135</v>
      </c>
      <c r="T103" s="72" t="s">
        <v>135</v>
      </c>
      <c r="U103" s="54">
        <v>0</v>
      </c>
      <c r="V103" s="54">
        <f>ROUND(E103*U103,2)</f>
        <v>0</v>
      </c>
      <c r="W103" s="54"/>
      <c r="X103" s="54" t="s">
        <v>307</v>
      </c>
      <c r="Y103" s="54" t="s">
        <v>137</v>
      </c>
      <c r="Z103" s="55"/>
      <c r="AA103" s="55"/>
      <c r="AB103" s="55"/>
      <c r="AC103" s="55"/>
      <c r="AD103" s="55"/>
      <c r="AE103" s="55"/>
      <c r="AF103" s="55"/>
      <c r="AG103" s="55" t="s">
        <v>308</v>
      </c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</row>
    <row r="104" spans="1:60" outlineLevel="1">
      <c r="A104" s="46">
        <v>52</v>
      </c>
      <c r="B104" s="47" t="s">
        <v>590</v>
      </c>
      <c r="C104" s="48" t="s">
        <v>591</v>
      </c>
      <c r="D104" s="49" t="s">
        <v>254</v>
      </c>
      <c r="E104" s="50">
        <v>4.0800000000000003E-2</v>
      </c>
      <c r="F104" s="51"/>
      <c r="G104" s="52">
        <f>ROUND(E104*F104,2)</f>
        <v>0</v>
      </c>
      <c r="H104" s="51">
        <v>0</v>
      </c>
      <c r="I104" s="52">
        <f>ROUND(E104*H104,2)</f>
        <v>0</v>
      </c>
      <c r="J104" s="51">
        <v>1567</v>
      </c>
      <c r="K104" s="52">
        <f>ROUND(E104*J104,2)</f>
        <v>63.93</v>
      </c>
      <c r="L104" s="52">
        <v>21</v>
      </c>
      <c r="M104" s="52">
        <f>G104*(1+L104/100)</f>
        <v>0</v>
      </c>
      <c r="N104" s="50">
        <v>0</v>
      </c>
      <c r="O104" s="50">
        <f>ROUND(E104*N104,2)</f>
        <v>0</v>
      </c>
      <c r="P104" s="50">
        <v>0</v>
      </c>
      <c r="Q104" s="50">
        <f>ROUND(E104*P104,2)</f>
        <v>0</v>
      </c>
      <c r="R104" s="52" t="s">
        <v>582</v>
      </c>
      <c r="S104" s="52" t="s">
        <v>135</v>
      </c>
      <c r="T104" s="53" t="s">
        <v>135</v>
      </c>
      <c r="U104" s="54">
        <v>3.327</v>
      </c>
      <c r="V104" s="54">
        <f>ROUND(E104*U104,2)</f>
        <v>0.14000000000000001</v>
      </c>
      <c r="W104" s="54"/>
      <c r="X104" s="54" t="s">
        <v>255</v>
      </c>
      <c r="Y104" s="54" t="s">
        <v>137</v>
      </c>
      <c r="Z104" s="55"/>
      <c r="AA104" s="55"/>
      <c r="AB104" s="55"/>
      <c r="AC104" s="55"/>
      <c r="AD104" s="55"/>
      <c r="AE104" s="55"/>
      <c r="AF104" s="55"/>
      <c r="AG104" s="55" t="s">
        <v>256</v>
      </c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</row>
    <row r="105" spans="1:60" outlineLevel="2">
      <c r="A105" s="56"/>
      <c r="B105" s="57"/>
      <c r="C105" s="58" t="s">
        <v>592</v>
      </c>
      <c r="D105" s="59"/>
      <c r="E105" s="59"/>
      <c r="F105" s="59"/>
      <c r="G105" s="59"/>
      <c r="H105" s="54"/>
      <c r="I105" s="54"/>
      <c r="J105" s="54"/>
      <c r="K105" s="54"/>
      <c r="L105" s="54"/>
      <c r="M105" s="54"/>
      <c r="N105" s="60"/>
      <c r="O105" s="60"/>
      <c r="P105" s="60"/>
      <c r="Q105" s="60"/>
      <c r="R105" s="54"/>
      <c r="S105" s="54"/>
      <c r="T105" s="54"/>
      <c r="U105" s="54"/>
      <c r="V105" s="54"/>
      <c r="W105" s="54"/>
      <c r="X105" s="54"/>
      <c r="Y105" s="54"/>
      <c r="Z105" s="55"/>
      <c r="AA105" s="55"/>
      <c r="AB105" s="55"/>
      <c r="AC105" s="55"/>
      <c r="AD105" s="55"/>
      <c r="AE105" s="55"/>
      <c r="AF105" s="55"/>
      <c r="AG105" s="55" t="s">
        <v>445</v>
      </c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</row>
    <row r="106" spans="1:60">
      <c r="A106" s="38" t="s">
        <v>130</v>
      </c>
      <c r="B106" s="39" t="s">
        <v>103</v>
      </c>
      <c r="C106" s="40" t="s">
        <v>29</v>
      </c>
      <c r="D106" s="41"/>
      <c r="E106" s="42"/>
      <c r="F106" s="43"/>
      <c r="G106" s="43">
        <f>SUMIF(AG107:AG112,"&lt;&gt;NOR",G107:G112)</f>
        <v>0</v>
      </c>
      <c r="H106" s="43"/>
      <c r="I106" s="43">
        <f>SUM(I107:I112)</f>
        <v>0</v>
      </c>
      <c r="J106" s="43"/>
      <c r="K106" s="43">
        <f>SUM(K107:K112)</f>
        <v>10550.34</v>
      </c>
      <c r="L106" s="43"/>
      <c r="M106" s="43">
        <f>SUM(M107:M112)</f>
        <v>0</v>
      </c>
      <c r="N106" s="42"/>
      <c r="O106" s="42">
        <f>SUM(O107:O112)</f>
        <v>0</v>
      </c>
      <c r="P106" s="42"/>
      <c r="Q106" s="42">
        <f>SUM(Q107:Q112)</f>
        <v>0</v>
      </c>
      <c r="R106" s="43"/>
      <c r="S106" s="43"/>
      <c r="T106" s="44"/>
      <c r="U106" s="45"/>
      <c r="V106" s="45">
        <f>SUM(V107:V112)</f>
        <v>0</v>
      </c>
      <c r="W106" s="45"/>
      <c r="X106" s="45"/>
      <c r="Y106" s="45"/>
      <c r="AG106" s="15" t="s">
        <v>131</v>
      </c>
    </row>
    <row r="107" spans="1:60" outlineLevel="1">
      <c r="A107" s="46">
        <v>53</v>
      </c>
      <c r="B107" s="47" t="s">
        <v>425</v>
      </c>
      <c r="C107" s="48" t="s">
        <v>426</v>
      </c>
      <c r="D107" s="49" t="s">
        <v>427</v>
      </c>
      <c r="E107" s="50">
        <v>1</v>
      </c>
      <c r="F107" s="51"/>
      <c r="G107" s="52">
        <f>ROUND(E107*F107,2)</f>
        <v>0</v>
      </c>
      <c r="H107" s="51">
        <v>0</v>
      </c>
      <c r="I107" s="52">
        <f>ROUND(E107*H107,2)</f>
        <v>0</v>
      </c>
      <c r="J107" s="51">
        <v>4689.04</v>
      </c>
      <c r="K107" s="52">
        <f>ROUND(E107*J107,2)</f>
        <v>4689.04</v>
      </c>
      <c r="L107" s="52">
        <v>21</v>
      </c>
      <c r="M107" s="52">
        <f>G107*(1+L107/100)</f>
        <v>0</v>
      </c>
      <c r="N107" s="50">
        <v>0</v>
      </c>
      <c r="O107" s="50">
        <f>ROUND(E107*N107,2)</f>
        <v>0</v>
      </c>
      <c r="P107" s="50">
        <v>0</v>
      </c>
      <c r="Q107" s="50">
        <f>ROUND(E107*P107,2)</f>
        <v>0</v>
      </c>
      <c r="R107" s="52"/>
      <c r="S107" s="52" t="s">
        <v>135</v>
      </c>
      <c r="T107" s="53" t="s">
        <v>286</v>
      </c>
      <c r="U107" s="54">
        <v>0</v>
      </c>
      <c r="V107" s="54">
        <f>ROUND(E107*U107,2)</f>
        <v>0</v>
      </c>
      <c r="W107" s="54"/>
      <c r="X107" s="54" t="s">
        <v>428</v>
      </c>
      <c r="Y107" s="54" t="s">
        <v>137</v>
      </c>
      <c r="Z107" s="55"/>
      <c r="AA107" s="55"/>
      <c r="AB107" s="55"/>
      <c r="AC107" s="55"/>
      <c r="AD107" s="55"/>
      <c r="AE107" s="55"/>
      <c r="AF107" s="55"/>
      <c r="AG107" s="55" t="s">
        <v>593</v>
      </c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</row>
    <row r="108" spans="1:60" outlineLevel="2">
      <c r="A108" s="56"/>
      <c r="B108" s="57"/>
      <c r="C108" s="63" t="s">
        <v>594</v>
      </c>
      <c r="D108" s="64"/>
      <c r="E108" s="64"/>
      <c r="F108" s="64"/>
      <c r="G108" s="64"/>
      <c r="H108" s="54"/>
      <c r="I108" s="54"/>
      <c r="J108" s="54"/>
      <c r="K108" s="54"/>
      <c r="L108" s="54"/>
      <c r="M108" s="54"/>
      <c r="N108" s="60"/>
      <c r="O108" s="60"/>
      <c r="P108" s="60"/>
      <c r="Q108" s="60"/>
      <c r="R108" s="54"/>
      <c r="S108" s="54"/>
      <c r="T108" s="54"/>
      <c r="U108" s="54"/>
      <c r="V108" s="54"/>
      <c r="W108" s="54"/>
      <c r="X108" s="54"/>
      <c r="Y108" s="54"/>
      <c r="Z108" s="55"/>
      <c r="AA108" s="55"/>
      <c r="AB108" s="55"/>
      <c r="AC108" s="55"/>
      <c r="AD108" s="55"/>
      <c r="AE108" s="55"/>
      <c r="AF108" s="55"/>
      <c r="AG108" s="55" t="s">
        <v>456</v>
      </c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</row>
    <row r="109" spans="1:60" outlineLevel="1">
      <c r="A109" s="46">
        <v>54</v>
      </c>
      <c r="B109" s="47" t="s">
        <v>595</v>
      </c>
      <c r="C109" s="48" t="s">
        <v>596</v>
      </c>
      <c r="D109" s="49" t="s">
        <v>427</v>
      </c>
      <c r="E109" s="50">
        <v>1</v>
      </c>
      <c r="F109" s="51"/>
      <c r="G109" s="52">
        <f>ROUND(E109*F109,2)</f>
        <v>0</v>
      </c>
      <c r="H109" s="51">
        <v>0</v>
      </c>
      <c r="I109" s="52">
        <f>ROUND(E109*H109,2)</f>
        <v>0</v>
      </c>
      <c r="J109" s="51">
        <v>1953.77</v>
      </c>
      <c r="K109" s="52">
        <f>ROUND(E109*J109,2)</f>
        <v>1953.77</v>
      </c>
      <c r="L109" s="52">
        <v>21</v>
      </c>
      <c r="M109" s="52">
        <f>G109*(1+L109/100)</f>
        <v>0</v>
      </c>
      <c r="N109" s="50">
        <v>0</v>
      </c>
      <c r="O109" s="50">
        <f>ROUND(E109*N109,2)</f>
        <v>0</v>
      </c>
      <c r="P109" s="50">
        <v>0</v>
      </c>
      <c r="Q109" s="50">
        <f>ROUND(E109*P109,2)</f>
        <v>0</v>
      </c>
      <c r="R109" s="52"/>
      <c r="S109" s="52" t="s">
        <v>135</v>
      </c>
      <c r="T109" s="53" t="s">
        <v>286</v>
      </c>
      <c r="U109" s="54">
        <v>0</v>
      </c>
      <c r="V109" s="54">
        <f>ROUND(E109*U109,2)</f>
        <v>0</v>
      </c>
      <c r="W109" s="54"/>
      <c r="X109" s="54" t="s">
        <v>428</v>
      </c>
      <c r="Y109" s="54" t="s">
        <v>137</v>
      </c>
      <c r="Z109" s="55"/>
      <c r="AA109" s="55"/>
      <c r="AB109" s="55"/>
      <c r="AC109" s="55"/>
      <c r="AD109" s="55"/>
      <c r="AE109" s="55"/>
      <c r="AF109" s="55"/>
      <c r="AG109" s="55" t="s">
        <v>597</v>
      </c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</row>
    <row r="110" spans="1:60" ht="33.75" outlineLevel="2">
      <c r="A110" s="56"/>
      <c r="B110" s="57"/>
      <c r="C110" s="63" t="s">
        <v>598</v>
      </c>
      <c r="D110" s="64"/>
      <c r="E110" s="64"/>
      <c r="F110" s="64"/>
      <c r="G110" s="64"/>
      <c r="H110" s="54"/>
      <c r="I110" s="54"/>
      <c r="J110" s="54"/>
      <c r="K110" s="54"/>
      <c r="L110" s="54"/>
      <c r="M110" s="54"/>
      <c r="N110" s="60"/>
      <c r="O110" s="60"/>
      <c r="P110" s="60"/>
      <c r="Q110" s="60"/>
      <c r="R110" s="54"/>
      <c r="S110" s="54"/>
      <c r="T110" s="54"/>
      <c r="U110" s="54"/>
      <c r="V110" s="54"/>
      <c r="W110" s="54"/>
      <c r="X110" s="54"/>
      <c r="Y110" s="54"/>
      <c r="Z110" s="55"/>
      <c r="AA110" s="55"/>
      <c r="AB110" s="55"/>
      <c r="AC110" s="55"/>
      <c r="AD110" s="55"/>
      <c r="AE110" s="55"/>
      <c r="AF110" s="55"/>
      <c r="AG110" s="55" t="s">
        <v>456</v>
      </c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73" t="str">
        <f>C110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10" s="55"/>
      <c r="BC110" s="55"/>
      <c r="BD110" s="55"/>
      <c r="BE110" s="55"/>
      <c r="BF110" s="55"/>
      <c r="BG110" s="55"/>
      <c r="BH110" s="55"/>
    </row>
    <row r="111" spans="1:60" outlineLevel="1">
      <c r="A111" s="46">
        <v>55</v>
      </c>
      <c r="B111" s="47" t="s">
        <v>599</v>
      </c>
      <c r="C111" s="48" t="s">
        <v>600</v>
      </c>
      <c r="D111" s="49" t="s">
        <v>427</v>
      </c>
      <c r="E111" s="50">
        <v>1</v>
      </c>
      <c r="F111" s="51"/>
      <c r="G111" s="52">
        <f>ROUND(E111*F111,2)</f>
        <v>0</v>
      </c>
      <c r="H111" s="51">
        <v>0</v>
      </c>
      <c r="I111" s="52">
        <f>ROUND(E111*H111,2)</f>
        <v>0</v>
      </c>
      <c r="J111" s="51">
        <v>3907.53</v>
      </c>
      <c r="K111" s="52">
        <f>ROUND(E111*J111,2)</f>
        <v>3907.53</v>
      </c>
      <c r="L111" s="52">
        <v>21</v>
      </c>
      <c r="M111" s="52">
        <f>G111*(1+L111/100)</f>
        <v>0</v>
      </c>
      <c r="N111" s="50">
        <v>0</v>
      </c>
      <c r="O111" s="50">
        <f>ROUND(E111*N111,2)</f>
        <v>0</v>
      </c>
      <c r="P111" s="50">
        <v>0</v>
      </c>
      <c r="Q111" s="50">
        <f>ROUND(E111*P111,2)</f>
        <v>0</v>
      </c>
      <c r="R111" s="52"/>
      <c r="S111" s="52" t="s">
        <v>135</v>
      </c>
      <c r="T111" s="53" t="s">
        <v>286</v>
      </c>
      <c r="U111" s="54">
        <v>0</v>
      </c>
      <c r="V111" s="54">
        <f>ROUND(E111*U111,2)</f>
        <v>0</v>
      </c>
      <c r="W111" s="54"/>
      <c r="X111" s="54" t="s">
        <v>428</v>
      </c>
      <c r="Y111" s="54" t="s">
        <v>137</v>
      </c>
      <c r="Z111" s="55"/>
      <c r="AA111" s="55"/>
      <c r="AB111" s="55"/>
      <c r="AC111" s="55"/>
      <c r="AD111" s="55"/>
      <c r="AE111" s="55"/>
      <c r="AF111" s="55"/>
      <c r="AG111" s="55" t="s">
        <v>593</v>
      </c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</row>
    <row r="112" spans="1:60" outlineLevel="2">
      <c r="A112" s="56"/>
      <c r="B112" s="57"/>
      <c r="C112" s="63" t="s">
        <v>601</v>
      </c>
      <c r="D112" s="64"/>
      <c r="E112" s="64"/>
      <c r="F112" s="64"/>
      <c r="G112" s="64"/>
      <c r="H112" s="54"/>
      <c r="I112" s="54"/>
      <c r="J112" s="54"/>
      <c r="K112" s="54"/>
      <c r="L112" s="54"/>
      <c r="M112" s="54"/>
      <c r="N112" s="60"/>
      <c r="O112" s="60"/>
      <c r="P112" s="60"/>
      <c r="Q112" s="60"/>
      <c r="R112" s="54"/>
      <c r="S112" s="54"/>
      <c r="T112" s="54"/>
      <c r="U112" s="54"/>
      <c r="V112" s="54"/>
      <c r="W112" s="54"/>
      <c r="X112" s="54"/>
      <c r="Y112" s="54"/>
      <c r="Z112" s="55"/>
      <c r="AA112" s="55"/>
      <c r="AB112" s="55"/>
      <c r="AC112" s="55"/>
      <c r="AD112" s="55"/>
      <c r="AE112" s="55"/>
      <c r="AF112" s="55"/>
      <c r="AG112" s="55" t="s">
        <v>456</v>
      </c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</row>
    <row r="113" spans="1:33">
      <c r="A113" s="33"/>
      <c r="B113" s="34"/>
      <c r="C113" s="77"/>
      <c r="D113" s="35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AE113" s="15">
        <v>12</v>
      </c>
      <c r="AF113" s="15">
        <v>21</v>
      </c>
      <c r="AG113" s="15" t="s">
        <v>116</v>
      </c>
    </row>
    <row r="114" spans="1:33">
      <c r="A114" s="78"/>
      <c r="B114" s="79" t="s">
        <v>31</v>
      </c>
      <c r="C114" s="80"/>
      <c r="D114" s="81"/>
      <c r="E114" s="82"/>
      <c r="F114" s="82"/>
      <c r="G114" s="83">
        <f>G8+G13+G25+G28+G40+G51+G72+G90+G98+G106</f>
        <v>0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AE114" s="15">
        <f>SUMIF(L7:L112,AE113,G7:G112)</f>
        <v>0</v>
      </c>
      <c r="AF114" s="15">
        <f>SUMIF(L7:L112,AF113,G7:G112)</f>
        <v>0</v>
      </c>
      <c r="AG114" s="15" t="s">
        <v>430</v>
      </c>
    </row>
    <row r="115" spans="1:33">
      <c r="C115" s="84"/>
      <c r="D115" s="27"/>
      <c r="AG115" s="15" t="s">
        <v>433</v>
      </c>
    </row>
    <row r="116" spans="1:33">
      <c r="D116" s="27"/>
    </row>
    <row r="117" spans="1:33">
      <c r="D117" s="27"/>
    </row>
    <row r="118" spans="1:33">
      <c r="D118" s="27"/>
    </row>
    <row r="119" spans="1:33">
      <c r="D119" s="27"/>
    </row>
    <row r="120" spans="1:33">
      <c r="D120" s="27"/>
    </row>
    <row r="121" spans="1:33">
      <c r="D121" s="27"/>
    </row>
    <row r="122" spans="1:33">
      <c r="D122" s="27"/>
    </row>
    <row r="123" spans="1:33">
      <c r="D123" s="27"/>
    </row>
    <row r="124" spans="1:33">
      <c r="D124" s="27"/>
    </row>
    <row r="125" spans="1:33">
      <c r="D125" s="27"/>
    </row>
    <row r="126" spans="1:33">
      <c r="D126" s="27"/>
    </row>
    <row r="127" spans="1:33">
      <c r="D127" s="27"/>
    </row>
    <row r="128" spans="1:33">
      <c r="D128" s="27"/>
    </row>
    <row r="129" spans="4:4">
      <c r="D129" s="27"/>
    </row>
    <row r="130" spans="4:4">
      <c r="D130" s="27"/>
    </row>
    <row r="131" spans="4:4">
      <c r="D131" s="27"/>
    </row>
    <row r="132" spans="4:4">
      <c r="D132" s="27"/>
    </row>
    <row r="133" spans="4:4">
      <c r="D133" s="27"/>
    </row>
    <row r="134" spans="4:4">
      <c r="D134" s="27"/>
    </row>
    <row r="135" spans="4:4">
      <c r="D135" s="27"/>
    </row>
    <row r="136" spans="4:4">
      <c r="D136" s="27"/>
    </row>
    <row r="137" spans="4:4">
      <c r="D137" s="27"/>
    </row>
    <row r="138" spans="4:4">
      <c r="D138" s="27"/>
    </row>
    <row r="139" spans="4:4">
      <c r="D139" s="27"/>
    </row>
    <row r="140" spans="4:4">
      <c r="D140" s="27"/>
    </row>
    <row r="141" spans="4:4">
      <c r="D141" s="27"/>
    </row>
    <row r="142" spans="4:4">
      <c r="D142" s="27"/>
    </row>
    <row r="143" spans="4:4">
      <c r="D143" s="27"/>
    </row>
    <row r="144" spans="4:4">
      <c r="D144" s="27"/>
    </row>
    <row r="145" spans="4:4">
      <c r="D145" s="27"/>
    </row>
    <row r="146" spans="4:4">
      <c r="D146" s="27"/>
    </row>
    <row r="147" spans="4:4">
      <c r="D147" s="27"/>
    </row>
    <row r="148" spans="4:4">
      <c r="D148" s="27"/>
    </row>
    <row r="149" spans="4:4">
      <c r="D149" s="27"/>
    </row>
    <row r="150" spans="4:4">
      <c r="D150" s="27"/>
    </row>
    <row r="151" spans="4:4">
      <c r="D151" s="27"/>
    </row>
    <row r="152" spans="4:4">
      <c r="D152" s="27"/>
    </row>
    <row r="153" spans="4:4">
      <c r="D153" s="27"/>
    </row>
    <row r="154" spans="4:4">
      <c r="D154" s="27"/>
    </row>
    <row r="155" spans="4:4">
      <c r="D155" s="27"/>
    </row>
    <row r="156" spans="4:4">
      <c r="D156" s="27"/>
    </row>
    <row r="157" spans="4:4">
      <c r="D157" s="27"/>
    </row>
    <row r="158" spans="4:4">
      <c r="D158" s="27"/>
    </row>
    <row r="159" spans="4:4">
      <c r="D159" s="27"/>
    </row>
    <row r="160" spans="4:4">
      <c r="D160" s="27"/>
    </row>
    <row r="161" spans="4:4">
      <c r="D161" s="27"/>
    </row>
    <row r="162" spans="4:4">
      <c r="D162" s="27"/>
    </row>
    <row r="163" spans="4:4">
      <c r="D163" s="27"/>
    </row>
    <row r="164" spans="4:4">
      <c r="D164" s="27"/>
    </row>
    <row r="165" spans="4:4">
      <c r="D165" s="27"/>
    </row>
    <row r="166" spans="4:4">
      <c r="D166" s="27"/>
    </row>
    <row r="167" spans="4:4">
      <c r="D167" s="27"/>
    </row>
    <row r="168" spans="4:4">
      <c r="D168" s="27"/>
    </row>
    <row r="169" spans="4:4">
      <c r="D169" s="27"/>
    </row>
    <row r="170" spans="4:4">
      <c r="D170" s="27"/>
    </row>
    <row r="171" spans="4:4">
      <c r="D171" s="27"/>
    </row>
    <row r="172" spans="4:4">
      <c r="D172" s="27"/>
    </row>
    <row r="173" spans="4:4">
      <c r="D173" s="27"/>
    </row>
    <row r="174" spans="4:4">
      <c r="D174" s="27"/>
    </row>
    <row r="175" spans="4:4">
      <c r="D175" s="27"/>
    </row>
    <row r="176" spans="4:4">
      <c r="D176" s="27"/>
    </row>
    <row r="177" spans="4:4">
      <c r="D177" s="27"/>
    </row>
    <row r="178" spans="4:4">
      <c r="D178" s="27"/>
    </row>
    <row r="179" spans="4:4">
      <c r="D179" s="27"/>
    </row>
    <row r="180" spans="4:4">
      <c r="D180" s="27"/>
    </row>
    <row r="181" spans="4:4">
      <c r="D181" s="27"/>
    </row>
    <row r="182" spans="4:4">
      <c r="D182" s="27"/>
    </row>
    <row r="183" spans="4:4">
      <c r="D183" s="27"/>
    </row>
    <row r="184" spans="4:4">
      <c r="D184" s="27"/>
    </row>
    <row r="185" spans="4:4">
      <c r="D185" s="27"/>
    </row>
    <row r="186" spans="4:4">
      <c r="D186" s="27"/>
    </row>
    <row r="187" spans="4:4">
      <c r="D187" s="27"/>
    </row>
    <row r="188" spans="4:4">
      <c r="D188" s="27"/>
    </row>
    <row r="189" spans="4:4">
      <c r="D189" s="27"/>
    </row>
    <row r="190" spans="4:4">
      <c r="D190" s="27"/>
    </row>
    <row r="191" spans="4:4">
      <c r="D191" s="27"/>
    </row>
    <row r="192" spans="4:4">
      <c r="D192" s="27"/>
    </row>
    <row r="193" spans="4:4">
      <c r="D193" s="27"/>
    </row>
    <row r="194" spans="4:4">
      <c r="D194" s="27"/>
    </row>
    <row r="195" spans="4:4">
      <c r="D195" s="27"/>
    </row>
    <row r="196" spans="4:4">
      <c r="D196" s="27"/>
    </row>
    <row r="197" spans="4:4">
      <c r="D197" s="27"/>
    </row>
    <row r="198" spans="4:4">
      <c r="D198" s="27"/>
    </row>
    <row r="199" spans="4:4">
      <c r="D199" s="27"/>
    </row>
    <row r="200" spans="4:4">
      <c r="D200" s="27"/>
    </row>
    <row r="201" spans="4:4">
      <c r="D201" s="27"/>
    </row>
    <row r="202" spans="4:4">
      <c r="D202" s="27"/>
    </row>
    <row r="203" spans="4:4">
      <c r="D203" s="27"/>
    </row>
    <row r="204" spans="4:4">
      <c r="D204" s="27"/>
    </row>
    <row r="205" spans="4:4">
      <c r="D205" s="27"/>
    </row>
    <row r="206" spans="4:4">
      <c r="D206" s="27"/>
    </row>
    <row r="207" spans="4:4">
      <c r="D207" s="27"/>
    </row>
    <row r="208" spans="4:4">
      <c r="D208" s="27"/>
    </row>
    <row r="209" spans="4:4">
      <c r="D209" s="27"/>
    </row>
    <row r="210" spans="4:4">
      <c r="D210" s="27"/>
    </row>
    <row r="211" spans="4:4">
      <c r="D211" s="27"/>
    </row>
    <row r="212" spans="4:4">
      <c r="D212" s="27"/>
    </row>
    <row r="213" spans="4:4">
      <c r="D213" s="27"/>
    </row>
    <row r="214" spans="4:4">
      <c r="D214" s="27"/>
    </row>
    <row r="215" spans="4:4">
      <c r="D215" s="27"/>
    </row>
    <row r="216" spans="4:4">
      <c r="D216" s="27"/>
    </row>
    <row r="217" spans="4:4">
      <c r="D217" s="27"/>
    </row>
    <row r="218" spans="4:4">
      <c r="D218" s="27"/>
    </row>
    <row r="219" spans="4:4">
      <c r="D219" s="27"/>
    </row>
    <row r="220" spans="4:4">
      <c r="D220" s="27"/>
    </row>
    <row r="221" spans="4:4">
      <c r="D221" s="27"/>
    </row>
    <row r="222" spans="4:4">
      <c r="D222" s="27"/>
    </row>
    <row r="223" spans="4:4">
      <c r="D223" s="27"/>
    </row>
    <row r="224" spans="4:4">
      <c r="D224" s="27"/>
    </row>
    <row r="225" spans="4:4">
      <c r="D225" s="27"/>
    </row>
    <row r="226" spans="4:4">
      <c r="D226" s="27"/>
    </row>
    <row r="227" spans="4:4">
      <c r="D227" s="27"/>
    </row>
    <row r="228" spans="4:4">
      <c r="D228" s="27"/>
    </row>
    <row r="229" spans="4:4">
      <c r="D229" s="27"/>
    </row>
    <row r="230" spans="4:4">
      <c r="D230" s="27"/>
    </row>
    <row r="231" spans="4:4">
      <c r="D231" s="27"/>
    </row>
    <row r="232" spans="4:4">
      <c r="D232" s="27"/>
    </row>
    <row r="233" spans="4:4">
      <c r="D233" s="27"/>
    </row>
    <row r="234" spans="4:4">
      <c r="D234" s="27"/>
    </row>
    <row r="235" spans="4:4">
      <c r="D235" s="27"/>
    </row>
    <row r="236" spans="4:4">
      <c r="D236" s="27"/>
    </row>
    <row r="237" spans="4:4">
      <c r="D237" s="27"/>
    </row>
    <row r="238" spans="4:4">
      <c r="D238" s="27"/>
    </row>
    <row r="239" spans="4:4">
      <c r="D239" s="27"/>
    </row>
    <row r="240" spans="4:4">
      <c r="D240" s="27"/>
    </row>
    <row r="241" spans="4:4">
      <c r="D241" s="27"/>
    </row>
    <row r="242" spans="4:4">
      <c r="D242" s="27"/>
    </row>
    <row r="243" spans="4:4">
      <c r="D243" s="27"/>
    </row>
    <row r="244" spans="4:4">
      <c r="D244" s="27"/>
    </row>
    <row r="245" spans="4:4">
      <c r="D245" s="27"/>
    </row>
    <row r="246" spans="4:4">
      <c r="D246" s="27"/>
    </row>
    <row r="247" spans="4:4">
      <c r="D247" s="27"/>
    </row>
    <row r="248" spans="4:4">
      <c r="D248" s="27"/>
    </row>
    <row r="249" spans="4:4">
      <c r="D249" s="27"/>
    </row>
    <row r="250" spans="4:4">
      <c r="D250" s="27"/>
    </row>
    <row r="251" spans="4:4">
      <c r="D251" s="27"/>
    </row>
    <row r="252" spans="4:4">
      <c r="D252" s="27"/>
    </row>
    <row r="253" spans="4:4">
      <c r="D253" s="27"/>
    </row>
    <row r="254" spans="4:4">
      <c r="D254" s="27"/>
    </row>
    <row r="255" spans="4:4">
      <c r="D255" s="27"/>
    </row>
    <row r="256" spans="4:4">
      <c r="D256" s="27"/>
    </row>
    <row r="257" spans="4:4">
      <c r="D257" s="27"/>
    </row>
    <row r="258" spans="4:4">
      <c r="D258" s="27"/>
    </row>
    <row r="259" spans="4:4">
      <c r="D259" s="27"/>
    </row>
    <row r="260" spans="4:4">
      <c r="D260" s="27"/>
    </row>
    <row r="261" spans="4:4">
      <c r="D261" s="27"/>
    </row>
    <row r="262" spans="4:4">
      <c r="D262" s="27"/>
    </row>
    <row r="263" spans="4:4">
      <c r="D263" s="27"/>
    </row>
    <row r="264" spans="4:4">
      <c r="D264" s="27"/>
    </row>
    <row r="265" spans="4:4">
      <c r="D265" s="27"/>
    </row>
    <row r="266" spans="4:4">
      <c r="D266" s="27"/>
    </row>
    <row r="267" spans="4:4">
      <c r="D267" s="27"/>
    </row>
    <row r="268" spans="4:4">
      <c r="D268" s="27"/>
    </row>
    <row r="269" spans="4:4">
      <c r="D269" s="27"/>
    </row>
    <row r="270" spans="4:4">
      <c r="D270" s="27"/>
    </row>
    <row r="271" spans="4:4">
      <c r="D271" s="27"/>
    </row>
    <row r="272" spans="4:4">
      <c r="D272" s="27"/>
    </row>
    <row r="273" spans="4:4">
      <c r="D273" s="27"/>
    </row>
    <row r="274" spans="4:4">
      <c r="D274" s="27"/>
    </row>
    <row r="275" spans="4:4">
      <c r="D275" s="27"/>
    </row>
    <row r="276" spans="4:4">
      <c r="D276" s="27"/>
    </row>
    <row r="277" spans="4:4">
      <c r="D277" s="27"/>
    </row>
    <row r="278" spans="4:4">
      <c r="D278" s="27"/>
    </row>
    <row r="279" spans="4:4">
      <c r="D279" s="27"/>
    </row>
    <row r="280" spans="4:4">
      <c r="D280" s="27"/>
    </row>
    <row r="281" spans="4:4">
      <c r="D281" s="27"/>
    </row>
    <row r="282" spans="4:4">
      <c r="D282" s="27"/>
    </row>
    <row r="283" spans="4:4">
      <c r="D283" s="27"/>
    </row>
    <row r="284" spans="4:4">
      <c r="D284" s="27"/>
    </row>
    <row r="285" spans="4:4">
      <c r="D285" s="27"/>
    </row>
    <row r="286" spans="4:4">
      <c r="D286" s="27"/>
    </row>
    <row r="287" spans="4:4">
      <c r="D287" s="27"/>
    </row>
    <row r="288" spans="4:4">
      <c r="D288" s="27"/>
    </row>
    <row r="289" spans="4:4">
      <c r="D289" s="27"/>
    </row>
    <row r="290" spans="4:4">
      <c r="D290" s="27"/>
    </row>
    <row r="291" spans="4:4">
      <c r="D291" s="27"/>
    </row>
    <row r="292" spans="4:4">
      <c r="D292" s="27"/>
    </row>
    <row r="293" spans="4:4">
      <c r="D293" s="27"/>
    </row>
    <row r="294" spans="4:4">
      <c r="D294" s="27"/>
    </row>
    <row r="295" spans="4:4">
      <c r="D295" s="27"/>
    </row>
    <row r="296" spans="4:4">
      <c r="D296" s="27"/>
    </row>
    <row r="297" spans="4:4">
      <c r="D297" s="27"/>
    </row>
    <row r="298" spans="4:4">
      <c r="D298" s="27"/>
    </row>
    <row r="299" spans="4:4">
      <c r="D299" s="27"/>
    </row>
    <row r="300" spans="4:4">
      <c r="D300" s="27"/>
    </row>
    <row r="301" spans="4:4">
      <c r="D301" s="27"/>
    </row>
    <row r="302" spans="4:4">
      <c r="D302" s="27"/>
    </row>
    <row r="303" spans="4:4">
      <c r="D303" s="27"/>
    </row>
    <row r="304" spans="4:4">
      <c r="D304" s="27"/>
    </row>
    <row r="305" spans="4:4">
      <c r="D305" s="27"/>
    </row>
    <row r="306" spans="4:4">
      <c r="D306" s="27"/>
    </row>
    <row r="307" spans="4:4">
      <c r="D307" s="27"/>
    </row>
    <row r="308" spans="4:4">
      <c r="D308" s="27"/>
    </row>
    <row r="309" spans="4:4">
      <c r="D309" s="27"/>
    </row>
    <row r="310" spans="4:4">
      <c r="D310" s="27"/>
    </row>
    <row r="311" spans="4:4">
      <c r="D311" s="27"/>
    </row>
    <row r="312" spans="4:4">
      <c r="D312" s="27"/>
    </row>
    <row r="313" spans="4:4">
      <c r="D313" s="27"/>
    </row>
    <row r="314" spans="4:4">
      <c r="D314" s="27"/>
    </row>
    <row r="315" spans="4:4">
      <c r="D315" s="27"/>
    </row>
    <row r="316" spans="4:4">
      <c r="D316" s="27"/>
    </row>
    <row r="317" spans="4:4">
      <c r="D317" s="27"/>
    </row>
    <row r="318" spans="4:4">
      <c r="D318" s="27"/>
    </row>
    <row r="319" spans="4:4">
      <c r="D319" s="27"/>
    </row>
    <row r="320" spans="4:4">
      <c r="D320" s="27"/>
    </row>
    <row r="321" spans="4:4">
      <c r="D321" s="27"/>
    </row>
    <row r="322" spans="4:4">
      <c r="D322" s="27"/>
    </row>
    <row r="323" spans="4:4">
      <c r="D323" s="27"/>
    </row>
    <row r="324" spans="4:4">
      <c r="D324" s="27"/>
    </row>
    <row r="325" spans="4:4">
      <c r="D325" s="27"/>
    </row>
    <row r="326" spans="4:4">
      <c r="D326" s="27"/>
    </row>
    <row r="327" spans="4:4">
      <c r="D327" s="27"/>
    </row>
    <row r="328" spans="4:4">
      <c r="D328" s="27"/>
    </row>
    <row r="329" spans="4:4">
      <c r="D329" s="27"/>
    </row>
    <row r="330" spans="4:4">
      <c r="D330" s="27"/>
    </row>
    <row r="331" spans="4:4">
      <c r="D331" s="27"/>
    </row>
    <row r="332" spans="4:4">
      <c r="D332" s="27"/>
    </row>
    <row r="333" spans="4:4">
      <c r="D333" s="27"/>
    </row>
    <row r="334" spans="4:4">
      <c r="D334" s="27"/>
    </row>
    <row r="335" spans="4:4">
      <c r="D335" s="27"/>
    </row>
    <row r="336" spans="4:4">
      <c r="D336" s="27"/>
    </row>
    <row r="337" spans="4:4">
      <c r="D337" s="27"/>
    </row>
    <row r="338" spans="4:4">
      <c r="D338" s="27"/>
    </row>
    <row r="339" spans="4:4">
      <c r="D339" s="27"/>
    </row>
    <row r="340" spans="4:4">
      <c r="D340" s="27"/>
    </row>
    <row r="341" spans="4:4">
      <c r="D341" s="27"/>
    </row>
    <row r="342" spans="4:4">
      <c r="D342" s="27"/>
    </row>
    <row r="343" spans="4:4">
      <c r="D343" s="27"/>
    </row>
    <row r="344" spans="4:4">
      <c r="D344" s="27"/>
    </row>
    <row r="345" spans="4:4">
      <c r="D345" s="27"/>
    </row>
    <row r="346" spans="4:4">
      <c r="D346" s="27"/>
    </row>
    <row r="347" spans="4:4">
      <c r="D347" s="27"/>
    </row>
    <row r="348" spans="4:4">
      <c r="D348" s="27"/>
    </row>
    <row r="349" spans="4:4">
      <c r="D349" s="27"/>
    </row>
    <row r="350" spans="4:4">
      <c r="D350" s="27"/>
    </row>
    <row r="351" spans="4:4">
      <c r="D351" s="27"/>
    </row>
    <row r="352" spans="4:4">
      <c r="D352" s="27"/>
    </row>
    <row r="353" spans="4:4">
      <c r="D353" s="27"/>
    </row>
    <row r="354" spans="4:4">
      <c r="D354" s="27"/>
    </row>
    <row r="355" spans="4:4">
      <c r="D355" s="27"/>
    </row>
    <row r="356" spans="4:4">
      <c r="D356" s="27"/>
    </row>
    <row r="357" spans="4:4">
      <c r="D357" s="27"/>
    </row>
    <row r="358" spans="4:4">
      <c r="D358" s="27"/>
    </row>
    <row r="359" spans="4:4">
      <c r="D359" s="27"/>
    </row>
    <row r="360" spans="4:4">
      <c r="D360" s="27"/>
    </row>
    <row r="361" spans="4:4">
      <c r="D361" s="27"/>
    </row>
    <row r="362" spans="4:4">
      <c r="D362" s="27"/>
    </row>
    <row r="363" spans="4:4">
      <c r="D363" s="27"/>
    </row>
    <row r="364" spans="4:4">
      <c r="D364" s="27"/>
    </row>
    <row r="365" spans="4:4">
      <c r="D365" s="27"/>
    </row>
    <row r="366" spans="4:4">
      <c r="D366" s="27"/>
    </row>
    <row r="367" spans="4:4">
      <c r="D367" s="27"/>
    </row>
    <row r="368" spans="4:4">
      <c r="D368" s="27"/>
    </row>
    <row r="369" spans="4:4">
      <c r="D369" s="27"/>
    </row>
    <row r="370" spans="4:4">
      <c r="D370" s="27"/>
    </row>
    <row r="371" spans="4:4">
      <c r="D371" s="27"/>
    </row>
    <row r="372" spans="4:4">
      <c r="D372" s="27"/>
    </row>
    <row r="373" spans="4:4">
      <c r="D373" s="27"/>
    </row>
    <row r="374" spans="4:4">
      <c r="D374" s="27"/>
    </row>
    <row r="375" spans="4:4">
      <c r="D375" s="27"/>
    </row>
    <row r="376" spans="4:4">
      <c r="D376" s="27"/>
    </row>
    <row r="377" spans="4:4">
      <c r="D377" s="27"/>
    </row>
    <row r="378" spans="4:4">
      <c r="D378" s="27"/>
    </row>
    <row r="379" spans="4:4">
      <c r="D379" s="27"/>
    </row>
    <row r="380" spans="4:4">
      <c r="D380" s="27"/>
    </row>
    <row r="381" spans="4:4">
      <c r="D381" s="27"/>
    </row>
    <row r="382" spans="4:4">
      <c r="D382" s="27"/>
    </row>
    <row r="383" spans="4:4">
      <c r="D383" s="27"/>
    </row>
    <row r="384" spans="4:4">
      <c r="D384" s="27"/>
    </row>
    <row r="385" spans="4:4">
      <c r="D385" s="27"/>
    </row>
    <row r="386" spans="4:4">
      <c r="D386" s="27"/>
    </row>
    <row r="387" spans="4:4">
      <c r="D387" s="27"/>
    </row>
    <row r="388" spans="4:4">
      <c r="D388" s="27"/>
    </row>
    <row r="389" spans="4:4">
      <c r="D389" s="27"/>
    </row>
    <row r="390" spans="4:4">
      <c r="D390" s="27"/>
    </row>
    <row r="391" spans="4:4">
      <c r="D391" s="27"/>
    </row>
    <row r="392" spans="4:4">
      <c r="D392" s="27"/>
    </row>
    <row r="393" spans="4:4">
      <c r="D393" s="27"/>
    </row>
    <row r="394" spans="4:4">
      <c r="D394" s="27"/>
    </row>
    <row r="395" spans="4:4">
      <c r="D395" s="27"/>
    </row>
    <row r="396" spans="4:4">
      <c r="D396" s="27"/>
    </row>
    <row r="397" spans="4:4">
      <c r="D397" s="27"/>
    </row>
    <row r="398" spans="4:4">
      <c r="D398" s="27"/>
    </row>
    <row r="399" spans="4:4">
      <c r="D399" s="27"/>
    </row>
    <row r="400" spans="4:4">
      <c r="D400" s="27"/>
    </row>
    <row r="401" spans="4:4">
      <c r="D401" s="27"/>
    </row>
    <row r="402" spans="4:4">
      <c r="D402" s="27"/>
    </row>
    <row r="403" spans="4:4">
      <c r="D403" s="27"/>
    </row>
    <row r="404" spans="4:4">
      <c r="D404" s="27"/>
    </row>
    <row r="405" spans="4:4">
      <c r="D405" s="27"/>
    </row>
    <row r="406" spans="4:4">
      <c r="D406" s="27"/>
    </row>
    <row r="407" spans="4:4">
      <c r="D407" s="27"/>
    </row>
    <row r="408" spans="4:4">
      <c r="D408" s="27"/>
    </row>
    <row r="409" spans="4:4">
      <c r="D409" s="27"/>
    </row>
    <row r="410" spans="4:4">
      <c r="D410" s="27"/>
    </row>
    <row r="411" spans="4:4">
      <c r="D411" s="27"/>
    </row>
    <row r="412" spans="4:4">
      <c r="D412" s="27"/>
    </row>
    <row r="413" spans="4:4">
      <c r="D413" s="27"/>
    </row>
    <row r="414" spans="4:4">
      <c r="D414" s="27"/>
    </row>
    <row r="415" spans="4:4">
      <c r="D415" s="27"/>
    </row>
    <row r="416" spans="4:4">
      <c r="D416" s="27"/>
    </row>
    <row r="417" spans="4:4">
      <c r="D417" s="27"/>
    </row>
    <row r="418" spans="4:4">
      <c r="D418" s="27"/>
    </row>
    <row r="419" spans="4:4">
      <c r="D419" s="27"/>
    </row>
    <row r="420" spans="4:4">
      <c r="D420" s="27"/>
    </row>
    <row r="421" spans="4:4">
      <c r="D421" s="27"/>
    </row>
    <row r="422" spans="4:4">
      <c r="D422" s="27"/>
    </row>
    <row r="423" spans="4:4">
      <c r="D423" s="27"/>
    </row>
    <row r="424" spans="4:4">
      <c r="D424" s="27"/>
    </row>
    <row r="425" spans="4:4">
      <c r="D425" s="27"/>
    </row>
    <row r="426" spans="4:4">
      <c r="D426" s="27"/>
    </row>
    <row r="427" spans="4:4">
      <c r="D427" s="27"/>
    </row>
    <row r="428" spans="4:4">
      <c r="D428" s="27"/>
    </row>
    <row r="429" spans="4:4">
      <c r="D429" s="27"/>
    </row>
    <row r="430" spans="4:4">
      <c r="D430" s="27"/>
    </row>
    <row r="431" spans="4:4">
      <c r="D431" s="27"/>
    </row>
    <row r="432" spans="4:4">
      <c r="D432" s="27"/>
    </row>
    <row r="433" spans="4:4">
      <c r="D433" s="27"/>
    </row>
    <row r="434" spans="4:4">
      <c r="D434" s="27"/>
    </row>
    <row r="435" spans="4:4">
      <c r="D435" s="27"/>
    </row>
    <row r="436" spans="4:4">
      <c r="D436" s="27"/>
    </row>
    <row r="437" spans="4:4">
      <c r="D437" s="27"/>
    </row>
    <row r="438" spans="4:4">
      <c r="D438" s="27"/>
    </row>
    <row r="439" spans="4:4">
      <c r="D439" s="27"/>
    </row>
    <row r="440" spans="4:4">
      <c r="D440" s="27"/>
    </row>
    <row r="441" spans="4:4">
      <c r="D441" s="27"/>
    </row>
    <row r="442" spans="4:4">
      <c r="D442" s="27"/>
    </row>
    <row r="443" spans="4:4">
      <c r="D443" s="27"/>
    </row>
    <row r="444" spans="4:4">
      <c r="D444" s="27"/>
    </row>
    <row r="445" spans="4:4">
      <c r="D445" s="27"/>
    </row>
    <row r="446" spans="4:4">
      <c r="D446" s="27"/>
    </row>
    <row r="447" spans="4:4">
      <c r="D447" s="27"/>
    </row>
    <row r="448" spans="4:4">
      <c r="D448" s="27"/>
    </row>
    <row r="449" spans="4:4">
      <c r="D449" s="27"/>
    </row>
    <row r="450" spans="4:4">
      <c r="D450" s="27"/>
    </row>
    <row r="451" spans="4:4">
      <c r="D451" s="27"/>
    </row>
    <row r="452" spans="4:4">
      <c r="D452" s="27"/>
    </row>
    <row r="453" spans="4:4">
      <c r="D453" s="27"/>
    </row>
    <row r="454" spans="4:4">
      <c r="D454" s="27"/>
    </row>
    <row r="455" spans="4:4">
      <c r="D455" s="27"/>
    </row>
    <row r="456" spans="4:4">
      <c r="D456" s="27"/>
    </row>
    <row r="457" spans="4:4">
      <c r="D457" s="27"/>
    </row>
    <row r="458" spans="4:4">
      <c r="D458" s="27"/>
    </row>
    <row r="459" spans="4:4">
      <c r="D459" s="27"/>
    </row>
    <row r="460" spans="4:4">
      <c r="D460" s="27"/>
    </row>
    <row r="461" spans="4:4">
      <c r="D461" s="27"/>
    </row>
    <row r="462" spans="4:4">
      <c r="D462" s="27"/>
    </row>
    <row r="463" spans="4:4">
      <c r="D463" s="27"/>
    </row>
    <row r="464" spans="4:4">
      <c r="D464" s="27"/>
    </row>
    <row r="465" spans="4:4">
      <c r="D465" s="27"/>
    </row>
    <row r="466" spans="4:4">
      <c r="D466" s="27"/>
    </row>
    <row r="467" spans="4:4">
      <c r="D467" s="27"/>
    </row>
    <row r="468" spans="4:4">
      <c r="D468" s="27"/>
    </row>
    <row r="469" spans="4:4">
      <c r="D469" s="27"/>
    </row>
    <row r="470" spans="4:4">
      <c r="D470" s="27"/>
    </row>
    <row r="471" spans="4:4">
      <c r="D471" s="27"/>
    </row>
    <row r="472" spans="4:4">
      <c r="D472" s="27"/>
    </row>
    <row r="473" spans="4:4">
      <c r="D473" s="27"/>
    </row>
    <row r="474" spans="4:4">
      <c r="D474" s="27"/>
    </row>
    <row r="475" spans="4:4">
      <c r="D475" s="27"/>
    </row>
    <row r="476" spans="4:4">
      <c r="D476" s="27"/>
    </row>
    <row r="477" spans="4:4">
      <c r="D477" s="27"/>
    </row>
    <row r="478" spans="4:4">
      <c r="D478" s="27"/>
    </row>
    <row r="479" spans="4:4">
      <c r="D479" s="27"/>
    </row>
    <row r="480" spans="4:4">
      <c r="D480" s="27"/>
    </row>
    <row r="481" spans="4:4">
      <c r="D481" s="27"/>
    </row>
    <row r="482" spans="4:4">
      <c r="D482" s="27"/>
    </row>
    <row r="483" spans="4:4">
      <c r="D483" s="27"/>
    </row>
    <row r="484" spans="4:4">
      <c r="D484" s="27"/>
    </row>
    <row r="485" spans="4:4">
      <c r="D485" s="27"/>
    </row>
    <row r="486" spans="4:4">
      <c r="D486" s="27"/>
    </row>
    <row r="487" spans="4:4">
      <c r="D487" s="27"/>
    </row>
    <row r="488" spans="4:4">
      <c r="D488" s="27"/>
    </row>
    <row r="489" spans="4:4">
      <c r="D489" s="27"/>
    </row>
    <row r="490" spans="4:4">
      <c r="D490" s="27"/>
    </row>
    <row r="491" spans="4:4">
      <c r="D491" s="27"/>
    </row>
    <row r="492" spans="4:4">
      <c r="D492" s="27"/>
    </row>
    <row r="493" spans="4:4">
      <c r="D493" s="27"/>
    </row>
    <row r="494" spans="4:4">
      <c r="D494" s="27"/>
    </row>
    <row r="495" spans="4:4">
      <c r="D495" s="27"/>
    </row>
    <row r="496" spans="4:4">
      <c r="D496" s="27"/>
    </row>
    <row r="497" spans="4:4">
      <c r="D497" s="27"/>
    </row>
    <row r="498" spans="4:4">
      <c r="D498" s="27"/>
    </row>
    <row r="499" spans="4:4">
      <c r="D499" s="27"/>
    </row>
    <row r="500" spans="4:4">
      <c r="D500" s="27"/>
    </row>
    <row r="501" spans="4:4">
      <c r="D501" s="27"/>
    </row>
    <row r="502" spans="4:4">
      <c r="D502" s="27"/>
    </row>
    <row r="503" spans="4:4">
      <c r="D503" s="27"/>
    </row>
    <row r="504" spans="4:4">
      <c r="D504" s="27"/>
    </row>
    <row r="505" spans="4:4">
      <c r="D505" s="27"/>
    </row>
    <row r="506" spans="4:4">
      <c r="D506" s="27"/>
    </row>
    <row r="507" spans="4:4">
      <c r="D507" s="27"/>
    </row>
    <row r="508" spans="4:4">
      <c r="D508" s="27"/>
    </row>
    <row r="509" spans="4:4">
      <c r="D509" s="27"/>
    </row>
    <row r="510" spans="4:4">
      <c r="D510" s="27"/>
    </row>
    <row r="511" spans="4:4">
      <c r="D511" s="27"/>
    </row>
    <row r="512" spans="4:4">
      <c r="D512" s="27"/>
    </row>
    <row r="513" spans="4:4">
      <c r="D513" s="27"/>
    </row>
    <row r="514" spans="4:4">
      <c r="D514" s="27"/>
    </row>
    <row r="515" spans="4:4">
      <c r="D515" s="27"/>
    </row>
    <row r="516" spans="4:4">
      <c r="D516" s="27"/>
    </row>
    <row r="517" spans="4:4">
      <c r="D517" s="27"/>
    </row>
    <row r="518" spans="4:4">
      <c r="D518" s="27"/>
    </row>
    <row r="519" spans="4:4">
      <c r="D519" s="27"/>
    </row>
    <row r="520" spans="4:4">
      <c r="D520" s="27"/>
    </row>
    <row r="521" spans="4:4">
      <c r="D521" s="27"/>
    </row>
    <row r="522" spans="4:4">
      <c r="D522" s="27"/>
    </row>
    <row r="523" spans="4:4">
      <c r="D523" s="27"/>
    </row>
    <row r="524" spans="4:4">
      <c r="D524" s="27"/>
    </row>
    <row r="525" spans="4:4">
      <c r="D525" s="27"/>
    </row>
    <row r="526" spans="4:4">
      <c r="D526" s="27"/>
    </row>
    <row r="527" spans="4:4">
      <c r="D527" s="27"/>
    </row>
    <row r="528" spans="4:4">
      <c r="D528" s="27"/>
    </row>
    <row r="529" spans="4:4">
      <c r="D529" s="27"/>
    </row>
    <row r="530" spans="4:4">
      <c r="D530" s="27"/>
    </row>
    <row r="531" spans="4:4">
      <c r="D531" s="27"/>
    </row>
    <row r="532" spans="4:4">
      <c r="D532" s="27"/>
    </row>
    <row r="533" spans="4:4">
      <c r="D533" s="27"/>
    </row>
    <row r="534" spans="4:4">
      <c r="D534" s="27"/>
    </row>
    <row r="535" spans="4:4">
      <c r="D535" s="27"/>
    </row>
    <row r="536" spans="4:4">
      <c r="D536" s="27"/>
    </row>
    <row r="537" spans="4:4">
      <c r="D537" s="27"/>
    </row>
    <row r="538" spans="4:4">
      <c r="D538" s="27"/>
    </row>
    <row r="539" spans="4:4">
      <c r="D539" s="27"/>
    </row>
    <row r="540" spans="4:4">
      <c r="D540" s="27"/>
    </row>
    <row r="541" spans="4:4">
      <c r="D541" s="27"/>
    </row>
    <row r="542" spans="4:4">
      <c r="D542" s="27"/>
    </row>
    <row r="543" spans="4:4">
      <c r="D543" s="27"/>
    </row>
    <row r="544" spans="4:4">
      <c r="D544" s="27"/>
    </row>
    <row r="545" spans="4:4">
      <c r="D545" s="27"/>
    </row>
    <row r="546" spans="4:4">
      <c r="D546" s="27"/>
    </row>
    <row r="547" spans="4:4">
      <c r="D547" s="27"/>
    </row>
    <row r="548" spans="4:4">
      <c r="D548" s="27"/>
    </row>
    <row r="549" spans="4:4">
      <c r="D549" s="27"/>
    </row>
    <row r="550" spans="4:4">
      <c r="D550" s="27"/>
    </row>
    <row r="551" spans="4:4">
      <c r="D551" s="27"/>
    </row>
    <row r="552" spans="4:4">
      <c r="D552" s="27"/>
    </row>
    <row r="553" spans="4:4">
      <c r="D553" s="27"/>
    </row>
    <row r="554" spans="4:4">
      <c r="D554" s="27"/>
    </row>
    <row r="555" spans="4:4">
      <c r="D555" s="27"/>
    </row>
    <row r="556" spans="4:4">
      <c r="D556" s="27"/>
    </row>
    <row r="557" spans="4:4">
      <c r="D557" s="27"/>
    </row>
    <row r="558" spans="4:4">
      <c r="D558" s="27"/>
    </row>
    <row r="559" spans="4:4">
      <c r="D559" s="27"/>
    </row>
    <row r="560" spans="4:4">
      <c r="D560" s="27"/>
    </row>
    <row r="561" spans="4:4">
      <c r="D561" s="27"/>
    </row>
    <row r="562" spans="4:4">
      <c r="D562" s="27"/>
    </row>
    <row r="563" spans="4:4">
      <c r="D563" s="27"/>
    </row>
    <row r="564" spans="4:4">
      <c r="D564" s="27"/>
    </row>
    <row r="565" spans="4:4">
      <c r="D565" s="27"/>
    </row>
    <row r="566" spans="4:4">
      <c r="D566" s="27"/>
    </row>
    <row r="567" spans="4:4">
      <c r="D567" s="27"/>
    </row>
    <row r="568" spans="4:4">
      <c r="D568" s="27"/>
    </row>
    <row r="569" spans="4:4">
      <c r="D569" s="27"/>
    </row>
    <row r="570" spans="4:4">
      <c r="D570" s="27"/>
    </row>
    <row r="571" spans="4:4">
      <c r="D571" s="27"/>
    </row>
    <row r="572" spans="4:4">
      <c r="D572" s="27"/>
    </row>
    <row r="573" spans="4:4">
      <c r="D573" s="27"/>
    </row>
    <row r="574" spans="4:4">
      <c r="D574" s="27"/>
    </row>
    <row r="575" spans="4:4">
      <c r="D575" s="27"/>
    </row>
    <row r="576" spans="4:4">
      <c r="D576" s="27"/>
    </row>
    <row r="577" spans="4:4">
      <c r="D577" s="27"/>
    </row>
    <row r="578" spans="4:4">
      <c r="D578" s="27"/>
    </row>
    <row r="579" spans="4:4">
      <c r="D579" s="27"/>
    </row>
    <row r="580" spans="4:4">
      <c r="D580" s="27"/>
    </row>
    <row r="581" spans="4:4">
      <c r="D581" s="27"/>
    </row>
    <row r="582" spans="4:4">
      <c r="D582" s="27"/>
    </row>
    <row r="583" spans="4:4">
      <c r="D583" s="27"/>
    </row>
    <row r="584" spans="4:4">
      <c r="D584" s="27"/>
    </row>
    <row r="585" spans="4:4">
      <c r="D585" s="27"/>
    </row>
    <row r="586" spans="4:4">
      <c r="D586" s="27"/>
    </row>
    <row r="587" spans="4:4">
      <c r="D587" s="27"/>
    </row>
    <row r="588" spans="4:4">
      <c r="D588" s="27"/>
    </row>
    <row r="589" spans="4:4">
      <c r="D589" s="27"/>
    </row>
    <row r="590" spans="4:4">
      <c r="D590" s="27"/>
    </row>
    <row r="591" spans="4:4">
      <c r="D591" s="27"/>
    </row>
    <row r="592" spans="4:4">
      <c r="D592" s="27"/>
    </row>
    <row r="593" spans="4:4">
      <c r="D593" s="27"/>
    </row>
    <row r="594" spans="4:4">
      <c r="D594" s="27"/>
    </row>
    <row r="595" spans="4:4">
      <c r="D595" s="27"/>
    </row>
    <row r="596" spans="4:4">
      <c r="D596" s="27"/>
    </row>
    <row r="597" spans="4:4">
      <c r="D597" s="27"/>
    </row>
    <row r="598" spans="4:4">
      <c r="D598" s="27"/>
    </row>
    <row r="599" spans="4:4">
      <c r="D599" s="27"/>
    </row>
    <row r="600" spans="4:4">
      <c r="D600" s="27"/>
    </row>
    <row r="601" spans="4:4">
      <c r="D601" s="27"/>
    </row>
    <row r="602" spans="4:4">
      <c r="D602" s="27"/>
    </row>
    <row r="603" spans="4:4">
      <c r="D603" s="27"/>
    </row>
    <row r="604" spans="4:4">
      <c r="D604" s="27"/>
    </row>
    <row r="605" spans="4:4">
      <c r="D605" s="27"/>
    </row>
    <row r="606" spans="4:4">
      <c r="D606" s="27"/>
    </row>
    <row r="607" spans="4:4">
      <c r="D607" s="27"/>
    </row>
    <row r="608" spans="4:4">
      <c r="D608" s="27"/>
    </row>
    <row r="609" spans="4:4">
      <c r="D609" s="27"/>
    </row>
    <row r="610" spans="4:4">
      <c r="D610" s="27"/>
    </row>
    <row r="611" spans="4:4">
      <c r="D611" s="27"/>
    </row>
    <row r="612" spans="4:4">
      <c r="D612" s="27"/>
    </row>
    <row r="613" spans="4:4">
      <c r="D613" s="27"/>
    </row>
    <row r="614" spans="4:4">
      <c r="D614" s="27"/>
    </row>
    <row r="615" spans="4:4">
      <c r="D615" s="27"/>
    </row>
    <row r="616" spans="4:4">
      <c r="D616" s="27"/>
    </row>
    <row r="617" spans="4:4">
      <c r="D617" s="27"/>
    </row>
    <row r="618" spans="4:4">
      <c r="D618" s="27"/>
    </row>
    <row r="619" spans="4:4">
      <c r="D619" s="27"/>
    </row>
    <row r="620" spans="4:4">
      <c r="D620" s="27"/>
    </row>
    <row r="621" spans="4:4">
      <c r="D621" s="27"/>
    </row>
    <row r="622" spans="4:4">
      <c r="D622" s="27"/>
    </row>
    <row r="623" spans="4:4">
      <c r="D623" s="27"/>
    </row>
    <row r="624" spans="4:4">
      <c r="D624" s="27"/>
    </row>
    <row r="625" spans="4:4">
      <c r="D625" s="27"/>
    </row>
    <row r="626" spans="4:4">
      <c r="D626" s="27"/>
    </row>
    <row r="627" spans="4:4">
      <c r="D627" s="27"/>
    </row>
    <row r="628" spans="4:4">
      <c r="D628" s="27"/>
    </row>
    <row r="629" spans="4:4">
      <c r="D629" s="27"/>
    </row>
    <row r="630" spans="4:4">
      <c r="D630" s="27"/>
    </row>
    <row r="631" spans="4:4">
      <c r="D631" s="27"/>
    </row>
    <row r="632" spans="4:4">
      <c r="D632" s="27"/>
    </row>
    <row r="633" spans="4:4">
      <c r="D633" s="27"/>
    </row>
    <row r="634" spans="4:4">
      <c r="D634" s="27"/>
    </row>
    <row r="635" spans="4:4">
      <c r="D635" s="27"/>
    </row>
    <row r="636" spans="4:4">
      <c r="D636" s="27"/>
    </row>
    <row r="637" spans="4:4">
      <c r="D637" s="27"/>
    </row>
    <row r="638" spans="4:4">
      <c r="D638" s="27"/>
    </row>
    <row r="639" spans="4:4">
      <c r="D639" s="27"/>
    </row>
    <row r="640" spans="4:4">
      <c r="D640" s="27"/>
    </row>
    <row r="641" spans="4:4">
      <c r="D641" s="27"/>
    </row>
    <row r="642" spans="4:4">
      <c r="D642" s="27"/>
    </row>
    <row r="643" spans="4:4">
      <c r="D643" s="27"/>
    </row>
    <row r="644" spans="4:4">
      <c r="D644" s="27"/>
    </row>
    <row r="645" spans="4:4">
      <c r="D645" s="27"/>
    </row>
    <row r="646" spans="4:4">
      <c r="D646" s="27"/>
    </row>
    <row r="647" spans="4:4">
      <c r="D647" s="27"/>
    </row>
    <row r="648" spans="4:4">
      <c r="D648" s="27"/>
    </row>
    <row r="649" spans="4:4">
      <c r="D649" s="27"/>
    </row>
    <row r="650" spans="4:4">
      <c r="D650" s="27"/>
    </row>
    <row r="651" spans="4:4">
      <c r="D651" s="27"/>
    </row>
    <row r="652" spans="4:4">
      <c r="D652" s="27"/>
    </row>
    <row r="653" spans="4:4">
      <c r="D653" s="27"/>
    </row>
    <row r="654" spans="4:4">
      <c r="D654" s="27"/>
    </row>
    <row r="655" spans="4:4">
      <c r="D655" s="27"/>
    </row>
    <row r="656" spans="4:4">
      <c r="D656" s="27"/>
    </row>
    <row r="657" spans="4:4">
      <c r="D657" s="27"/>
    </row>
    <row r="658" spans="4:4">
      <c r="D658" s="27"/>
    </row>
    <row r="659" spans="4:4">
      <c r="D659" s="27"/>
    </row>
    <row r="660" spans="4:4">
      <c r="D660" s="27"/>
    </row>
    <row r="661" spans="4:4">
      <c r="D661" s="27"/>
    </row>
    <row r="662" spans="4:4">
      <c r="D662" s="27"/>
    </row>
    <row r="663" spans="4:4">
      <c r="D663" s="27"/>
    </row>
    <row r="664" spans="4:4">
      <c r="D664" s="27"/>
    </row>
    <row r="665" spans="4:4">
      <c r="D665" s="27"/>
    </row>
    <row r="666" spans="4:4">
      <c r="D666" s="27"/>
    </row>
    <row r="667" spans="4:4">
      <c r="D667" s="27"/>
    </row>
    <row r="668" spans="4:4">
      <c r="D668" s="27"/>
    </row>
    <row r="669" spans="4:4">
      <c r="D669" s="27"/>
    </row>
    <row r="670" spans="4:4">
      <c r="D670" s="27"/>
    </row>
    <row r="671" spans="4:4">
      <c r="D671" s="27"/>
    </row>
    <row r="672" spans="4:4">
      <c r="D672" s="27"/>
    </row>
    <row r="673" spans="4:4">
      <c r="D673" s="27"/>
    </row>
    <row r="674" spans="4:4">
      <c r="D674" s="27"/>
    </row>
    <row r="675" spans="4:4">
      <c r="D675" s="27"/>
    </row>
    <row r="676" spans="4:4">
      <c r="D676" s="27"/>
    </row>
    <row r="677" spans="4:4">
      <c r="D677" s="27"/>
    </row>
    <row r="678" spans="4:4">
      <c r="D678" s="27"/>
    </row>
    <row r="679" spans="4:4">
      <c r="D679" s="27"/>
    </row>
    <row r="680" spans="4:4">
      <c r="D680" s="27"/>
    </row>
    <row r="681" spans="4:4">
      <c r="D681" s="27"/>
    </row>
    <row r="682" spans="4:4">
      <c r="D682" s="27"/>
    </row>
    <row r="683" spans="4:4">
      <c r="D683" s="27"/>
    </row>
    <row r="684" spans="4:4">
      <c r="D684" s="27"/>
    </row>
    <row r="685" spans="4:4">
      <c r="D685" s="27"/>
    </row>
    <row r="686" spans="4:4">
      <c r="D686" s="27"/>
    </row>
    <row r="687" spans="4:4">
      <c r="D687" s="27"/>
    </row>
    <row r="688" spans="4:4">
      <c r="D688" s="27"/>
    </row>
    <row r="689" spans="4:4">
      <c r="D689" s="27"/>
    </row>
    <row r="690" spans="4:4">
      <c r="D690" s="27"/>
    </row>
    <row r="691" spans="4:4">
      <c r="D691" s="27"/>
    </row>
    <row r="692" spans="4:4">
      <c r="D692" s="27"/>
    </row>
    <row r="693" spans="4:4">
      <c r="D693" s="27"/>
    </row>
    <row r="694" spans="4:4">
      <c r="D694" s="27"/>
    </row>
    <row r="695" spans="4:4">
      <c r="D695" s="27"/>
    </row>
    <row r="696" spans="4:4">
      <c r="D696" s="27"/>
    </row>
    <row r="697" spans="4:4">
      <c r="D697" s="27"/>
    </row>
    <row r="698" spans="4:4">
      <c r="D698" s="27"/>
    </row>
    <row r="699" spans="4:4">
      <c r="D699" s="27"/>
    </row>
    <row r="700" spans="4:4">
      <c r="D700" s="27"/>
    </row>
    <row r="701" spans="4:4">
      <c r="D701" s="27"/>
    </row>
    <row r="702" spans="4:4">
      <c r="D702" s="27"/>
    </row>
    <row r="703" spans="4:4">
      <c r="D703" s="27"/>
    </row>
    <row r="704" spans="4:4">
      <c r="D704" s="27"/>
    </row>
    <row r="705" spans="4:4">
      <c r="D705" s="27"/>
    </row>
    <row r="706" spans="4:4">
      <c r="D706" s="27"/>
    </row>
    <row r="707" spans="4:4">
      <c r="D707" s="27"/>
    </row>
    <row r="708" spans="4:4">
      <c r="D708" s="27"/>
    </row>
    <row r="709" spans="4:4">
      <c r="D709" s="27"/>
    </row>
    <row r="710" spans="4:4">
      <c r="D710" s="27"/>
    </row>
    <row r="711" spans="4:4">
      <c r="D711" s="27"/>
    </row>
    <row r="712" spans="4:4">
      <c r="D712" s="27"/>
    </row>
    <row r="713" spans="4:4">
      <c r="D713" s="27"/>
    </row>
    <row r="714" spans="4:4">
      <c r="D714" s="27"/>
    </row>
    <row r="715" spans="4:4">
      <c r="D715" s="27"/>
    </row>
    <row r="716" spans="4:4">
      <c r="D716" s="27"/>
    </row>
    <row r="717" spans="4:4">
      <c r="D717" s="27"/>
    </row>
    <row r="718" spans="4:4">
      <c r="D718" s="27"/>
    </row>
    <row r="719" spans="4:4">
      <c r="D719" s="27"/>
    </row>
    <row r="720" spans="4:4">
      <c r="D720" s="27"/>
    </row>
    <row r="721" spans="4:4">
      <c r="D721" s="27"/>
    </row>
    <row r="722" spans="4:4">
      <c r="D722" s="27"/>
    </row>
    <row r="723" spans="4:4">
      <c r="D723" s="27"/>
    </row>
    <row r="724" spans="4:4">
      <c r="D724" s="27"/>
    </row>
    <row r="725" spans="4:4">
      <c r="D725" s="27"/>
    </row>
    <row r="726" spans="4:4">
      <c r="D726" s="27"/>
    </row>
    <row r="727" spans="4:4">
      <c r="D727" s="27"/>
    </row>
    <row r="728" spans="4:4">
      <c r="D728" s="27"/>
    </row>
    <row r="729" spans="4:4">
      <c r="D729" s="27"/>
    </row>
    <row r="730" spans="4:4">
      <c r="D730" s="27"/>
    </row>
    <row r="731" spans="4:4">
      <c r="D731" s="27"/>
    </row>
    <row r="732" spans="4:4">
      <c r="D732" s="27"/>
    </row>
    <row r="733" spans="4:4">
      <c r="D733" s="27"/>
    </row>
    <row r="734" spans="4:4">
      <c r="D734" s="27"/>
    </row>
    <row r="735" spans="4:4">
      <c r="D735" s="27"/>
    </row>
    <row r="736" spans="4:4">
      <c r="D736" s="27"/>
    </row>
    <row r="737" spans="4:4">
      <c r="D737" s="27"/>
    </row>
    <row r="738" spans="4:4">
      <c r="D738" s="27"/>
    </row>
    <row r="739" spans="4:4">
      <c r="D739" s="27"/>
    </row>
    <row r="740" spans="4:4">
      <c r="D740" s="27"/>
    </row>
    <row r="741" spans="4:4">
      <c r="D741" s="27"/>
    </row>
    <row r="742" spans="4:4">
      <c r="D742" s="27"/>
    </row>
    <row r="743" spans="4:4">
      <c r="D743" s="27"/>
    </row>
    <row r="744" spans="4:4">
      <c r="D744" s="27"/>
    </row>
    <row r="745" spans="4:4">
      <c r="D745" s="27"/>
    </row>
    <row r="746" spans="4:4">
      <c r="D746" s="27"/>
    </row>
    <row r="747" spans="4:4">
      <c r="D747" s="27"/>
    </row>
    <row r="748" spans="4:4">
      <c r="D748" s="27"/>
    </row>
    <row r="749" spans="4:4">
      <c r="D749" s="27"/>
    </row>
    <row r="750" spans="4:4">
      <c r="D750" s="27"/>
    </row>
    <row r="751" spans="4:4">
      <c r="D751" s="27"/>
    </row>
    <row r="752" spans="4:4">
      <c r="D752" s="27"/>
    </row>
    <row r="753" spans="4:4">
      <c r="D753" s="27"/>
    </row>
    <row r="754" spans="4:4">
      <c r="D754" s="27"/>
    </row>
    <row r="755" spans="4:4">
      <c r="D755" s="27"/>
    </row>
    <row r="756" spans="4:4">
      <c r="D756" s="27"/>
    </row>
    <row r="757" spans="4:4">
      <c r="D757" s="27"/>
    </row>
    <row r="758" spans="4:4">
      <c r="D758" s="27"/>
    </row>
    <row r="759" spans="4:4">
      <c r="D759" s="27"/>
    </row>
    <row r="760" spans="4:4">
      <c r="D760" s="27"/>
    </row>
    <row r="761" spans="4:4">
      <c r="D761" s="27"/>
    </row>
    <row r="762" spans="4:4">
      <c r="D762" s="27"/>
    </row>
    <row r="763" spans="4:4">
      <c r="D763" s="27"/>
    </row>
    <row r="764" spans="4:4">
      <c r="D764" s="27"/>
    </row>
    <row r="765" spans="4:4">
      <c r="D765" s="27"/>
    </row>
    <row r="766" spans="4:4">
      <c r="D766" s="27"/>
    </row>
    <row r="767" spans="4:4">
      <c r="D767" s="27"/>
    </row>
    <row r="768" spans="4:4">
      <c r="D768" s="27"/>
    </row>
    <row r="769" spans="4:4">
      <c r="D769" s="27"/>
    </row>
    <row r="770" spans="4:4">
      <c r="D770" s="27"/>
    </row>
    <row r="771" spans="4:4">
      <c r="D771" s="27"/>
    </row>
    <row r="772" spans="4:4">
      <c r="D772" s="27"/>
    </row>
    <row r="773" spans="4:4">
      <c r="D773" s="27"/>
    </row>
    <row r="774" spans="4:4">
      <c r="D774" s="27"/>
    </row>
    <row r="775" spans="4:4">
      <c r="D775" s="27"/>
    </row>
    <row r="776" spans="4:4">
      <c r="D776" s="27"/>
    </row>
    <row r="777" spans="4:4">
      <c r="D777" s="27"/>
    </row>
    <row r="778" spans="4:4">
      <c r="D778" s="27"/>
    </row>
    <row r="779" spans="4:4">
      <c r="D779" s="27"/>
    </row>
    <row r="780" spans="4:4">
      <c r="D780" s="27"/>
    </row>
    <row r="781" spans="4:4">
      <c r="D781" s="27"/>
    </row>
    <row r="782" spans="4:4">
      <c r="D782" s="27"/>
    </row>
    <row r="783" spans="4:4">
      <c r="D783" s="27"/>
    </row>
    <row r="784" spans="4:4">
      <c r="D784" s="27"/>
    </row>
    <row r="785" spans="4:4">
      <c r="D785" s="27"/>
    </row>
    <row r="786" spans="4:4">
      <c r="D786" s="27"/>
    </row>
    <row r="787" spans="4:4">
      <c r="D787" s="27"/>
    </row>
    <row r="788" spans="4:4">
      <c r="D788" s="27"/>
    </row>
    <row r="789" spans="4:4">
      <c r="D789" s="27"/>
    </row>
    <row r="790" spans="4:4">
      <c r="D790" s="27"/>
    </row>
    <row r="791" spans="4:4">
      <c r="D791" s="27"/>
    </row>
    <row r="792" spans="4:4">
      <c r="D792" s="27"/>
    </row>
    <row r="793" spans="4:4">
      <c r="D793" s="27"/>
    </row>
    <row r="794" spans="4:4">
      <c r="D794" s="27"/>
    </row>
    <row r="795" spans="4:4">
      <c r="D795" s="27"/>
    </row>
    <row r="796" spans="4:4">
      <c r="D796" s="27"/>
    </row>
    <row r="797" spans="4:4">
      <c r="D797" s="27"/>
    </row>
    <row r="798" spans="4:4">
      <c r="D798" s="27"/>
    </row>
    <row r="799" spans="4:4">
      <c r="D799" s="27"/>
    </row>
    <row r="800" spans="4:4">
      <c r="D800" s="27"/>
    </row>
    <row r="801" spans="4:4">
      <c r="D801" s="27"/>
    </row>
    <row r="802" spans="4:4">
      <c r="D802" s="27"/>
    </row>
    <row r="803" spans="4:4">
      <c r="D803" s="27"/>
    </row>
    <row r="804" spans="4:4">
      <c r="D804" s="27"/>
    </row>
    <row r="805" spans="4:4">
      <c r="D805" s="27"/>
    </row>
    <row r="806" spans="4:4">
      <c r="D806" s="27"/>
    </row>
    <row r="807" spans="4:4">
      <c r="D807" s="27"/>
    </row>
    <row r="808" spans="4:4">
      <c r="D808" s="27"/>
    </row>
    <row r="809" spans="4:4">
      <c r="D809" s="27"/>
    </row>
    <row r="810" spans="4:4">
      <c r="D810" s="27"/>
    </row>
    <row r="811" spans="4:4">
      <c r="D811" s="27"/>
    </row>
    <row r="812" spans="4:4">
      <c r="D812" s="27"/>
    </row>
    <row r="813" spans="4:4">
      <c r="D813" s="27"/>
    </row>
    <row r="814" spans="4:4">
      <c r="D814" s="27"/>
    </row>
    <row r="815" spans="4:4">
      <c r="D815" s="27"/>
    </row>
    <row r="816" spans="4:4">
      <c r="D816" s="27"/>
    </row>
    <row r="817" spans="4:4">
      <c r="D817" s="27"/>
    </row>
    <row r="818" spans="4:4">
      <c r="D818" s="27"/>
    </row>
    <row r="819" spans="4:4">
      <c r="D819" s="27"/>
    </row>
    <row r="820" spans="4:4">
      <c r="D820" s="27"/>
    </row>
    <row r="821" spans="4:4">
      <c r="D821" s="27"/>
    </row>
    <row r="822" spans="4:4">
      <c r="D822" s="27"/>
    </row>
    <row r="823" spans="4:4">
      <c r="D823" s="27"/>
    </row>
    <row r="824" spans="4:4">
      <c r="D824" s="27"/>
    </row>
    <row r="825" spans="4:4">
      <c r="D825" s="27"/>
    </row>
    <row r="826" spans="4:4">
      <c r="D826" s="27"/>
    </row>
    <row r="827" spans="4:4">
      <c r="D827" s="27"/>
    </row>
    <row r="828" spans="4:4">
      <c r="D828" s="27"/>
    </row>
    <row r="829" spans="4:4">
      <c r="D829" s="27"/>
    </row>
    <row r="830" spans="4:4">
      <c r="D830" s="27"/>
    </row>
    <row r="831" spans="4:4">
      <c r="D831" s="27"/>
    </row>
    <row r="832" spans="4:4">
      <c r="D832" s="27"/>
    </row>
    <row r="833" spans="4:4">
      <c r="D833" s="27"/>
    </row>
    <row r="834" spans="4:4">
      <c r="D834" s="27"/>
    </row>
    <row r="835" spans="4:4">
      <c r="D835" s="27"/>
    </row>
    <row r="836" spans="4:4">
      <c r="D836" s="27"/>
    </row>
    <row r="837" spans="4:4">
      <c r="D837" s="27"/>
    </row>
    <row r="838" spans="4:4">
      <c r="D838" s="27"/>
    </row>
    <row r="839" spans="4:4">
      <c r="D839" s="27"/>
    </row>
    <row r="840" spans="4:4">
      <c r="D840" s="27"/>
    </row>
    <row r="841" spans="4:4">
      <c r="D841" s="27"/>
    </row>
    <row r="842" spans="4:4">
      <c r="D842" s="27"/>
    </row>
    <row r="843" spans="4:4">
      <c r="D843" s="27"/>
    </row>
    <row r="844" spans="4:4">
      <c r="D844" s="27"/>
    </row>
    <row r="845" spans="4:4">
      <c r="D845" s="27"/>
    </row>
    <row r="846" spans="4:4">
      <c r="D846" s="27"/>
    </row>
    <row r="847" spans="4:4">
      <c r="D847" s="27"/>
    </row>
    <row r="848" spans="4:4">
      <c r="D848" s="27"/>
    </row>
    <row r="849" spans="4:4">
      <c r="D849" s="27"/>
    </row>
    <row r="850" spans="4:4">
      <c r="D850" s="27"/>
    </row>
    <row r="851" spans="4:4">
      <c r="D851" s="27"/>
    </row>
    <row r="852" spans="4:4">
      <c r="D852" s="27"/>
    </row>
    <row r="853" spans="4:4">
      <c r="D853" s="27"/>
    </row>
    <row r="854" spans="4:4">
      <c r="D854" s="27"/>
    </row>
    <row r="855" spans="4:4">
      <c r="D855" s="27"/>
    </row>
    <row r="856" spans="4:4">
      <c r="D856" s="27"/>
    </row>
    <row r="857" spans="4:4">
      <c r="D857" s="27"/>
    </row>
    <row r="858" spans="4:4">
      <c r="D858" s="27"/>
    </row>
    <row r="859" spans="4:4">
      <c r="D859" s="27"/>
    </row>
    <row r="860" spans="4:4">
      <c r="D860" s="27"/>
    </row>
    <row r="861" spans="4:4">
      <c r="D861" s="27"/>
    </row>
    <row r="862" spans="4:4">
      <c r="D862" s="27"/>
    </row>
    <row r="863" spans="4:4">
      <c r="D863" s="27"/>
    </row>
    <row r="864" spans="4:4">
      <c r="D864" s="27"/>
    </row>
    <row r="865" spans="4:4">
      <c r="D865" s="27"/>
    </row>
    <row r="866" spans="4:4">
      <c r="D866" s="27"/>
    </row>
    <row r="867" spans="4:4">
      <c r="D867" s="27"/>
    </row>
    <row r="868" spans="4:4">
      <c r="D868" s="27"/>
    </row>
    <row r="869" spans="4:4">
      <c r="D869" s="27"/>
    </row>
    <row r="870" spans="4:4">
      <c r="D870" s="27"/>
    </row>
    <row r="871" spans="4:4">
      <c r="D871" s="27"/>
    </row>
    <row r="872" spans="4:4">
      <c r="D872" s="27"/>
    </row>
    <row r="873" spans="4:4">
      <c r="D873" s="27"/>
    </row>
    <row r="874" spans="4:4">
      <c r="D874" s="27"/>
    </row>
    <row r="875" spans="4:4">
      <c r="D875" s="27"/>
    </row>
    <row r="876" spans="4:4">
      <c r="D876" s="27"/>
    </row>
    <row r="877" spans="4:4">
      <c r="D877" s="27"/>
    </row>
    <row r="878" spans="4:4">
      <c r="D878" s="27"/>
    </row>
    <row r="879" spans="4:4">
      <c r="D879" s="27"/>
    </row>
    <row r="880" spans="4:4">
      <c r="D880" s="27"/>
    </row>
    <row r="881" spans="4:4">
      <c r="D881" s="27"/>
    </row>
    <row r="882" spans="4:4">
      <c r="D882" s="27"/>
    </row>
    <row r="883" spans="4:4">
      <c r="D883" s="27"/>
    </row>
    <row r="884" spans="4:4">
      <c r="D884" s="27"/>
    </row>
    <row r="885" spans="4:4">
      <c r="D885" s="27"/>
    </row>
    <row r="886" spans="4:4">
      <c r="D886" s="27"/>
    </row>
    <row r="887" spans="4:4">
      <c r="D887" s="27"/>
    </row>
    <row r="888" spans="4:4">
      <c r="D888" s="27"/>
    </row>
    <row r="889" spans="4:4">
      <c r="D889" s="27"/>
    </row>
    <row r="890" spans="4:4">
      <c r="D890" s="27"/>
    </row>
    <row r="891" spans="4:4">
      <c r="D891" s="27"/>
    </row>
    <row r="892" spans="4:4">
      <c r="D892" s="27"/>
    </row>
    <row r="893" spans="4:4">
      <c r="D893" s="27"/>
    </row>
    <row r="894" spans="4:4">
      <c r="D894" s="27"/>
    </row>
    <row r="895" spans="4:4">
      <c r="D895" s="27"/>
    </row>
    <row r="896" spans="4:4">
      <c r="D896" s="27"/>
    </row>
    <row r="897" spans="4:4">
      <c r="D897" s="27"/>
    </row>
    <row r="898" spans="4:4">
      <c r="D898" s="27"/>
    </row>
    <row r="899" spans="4:4">
      <c r="D899" s="27"/>
    </row>
    <row r="900" spans="4:4">
      <c r="D900" s="27"/>
    </row>
    <row r="901" spans="4:4">
      <c r="D901" s="27"/>
    </row>
    <row r="902" spans="4:4">
      <c r="D902" s="27"/>
    </row>
    <row r="903" spans="4:4">
      <c r="D903" s="27"/>
    </row>
    <row r="904" spans="4:4">
      <c r="D904" s="27"/>
    </row>
    <row r="905" spans="4:4">
      <c r="D905" s="27"/>
    </row>
    <row r="906" spans="4:4">
      <c r="D906" s="27"/>
    </row>
    <row r="907" spans="4:4">
      <c r="D907" s="27"/>
    </row>
    <row r="908" spans="4:4">
      <c r="D908" s="27"/>
    </row>
    <row r="909" spans="4:4">
      <c r="D909" s="27"/>
    </row>
    <row r="910" spans="4:4">
      <c r="D910" s="27"/>
    </row>
    <row r="911" spans="4:4">
      <c r="D911" s="27"/>
    </row>
    <row r="912" spans="4:4">
      <c r="D912" s="27"/>
    </row>
    <row r="913" spans="4:4">
      <c r="D913" s="27"/>
    </row>
    <row r="914" spans="4:4">
      <c r="D914" s="27"/>
    </row>
    <row r="915" spans="4:4">
      <c r="D915" s="27"/>
    </row>
    <row r="916" spans="4:4">
      <c r="D916" s="27"/>
    </row>
    <row r="917" spans="4:4">
      <c r="D917" s="27"/>
    </row>
    <row r="918" spans="4:4">
      <c r="D918" s="27"/>
    </row>
    <row r="919" spans="4:4">
      <c r="D919" s="27"/>
    </row>
    <row r="920" spans="4:4">
      <c r="D920" s="27"/>
    </row>
    <row r="921" spans="4:4">
      <c r="D921" s="27"/>
    </row>
    <row r="922" spans="4:4">
      <c r="D922" s="27"/>
    </row>
    <row r="923" spans="4:4">
      <c r="D923" s="27"/>
    </row>
    <row r="924" spans="4:4">
      <c r="D924" s="27"/>
    </row>
    <row r="925" spans="4:4">
      <c r="D925" s="27"/>
    </row>
    <row r="926" spans="4:4">
      <c r="D926" s="27"/>
    </row>
    <row r="927" spans="4:4">
      <c r="D927" s="27"/>
    </row>
    <row r="928" spans="4:4">
      <c r="D928" s="27"/>
    </row>
    <row r="929" spans="4:4">
      <c r="D929" s="27"/>
    </row>
    <row r="930" spans="4:4">
      <c r="D930" s="27"/>
    </row>
    <row r="931" spans="4:4">
      <c r="D931" s="27"/>
    </row>
    <row r="932" spans="4:4">
      <c r="D932" s="27"/>
    </row>
    <row r="933" spans="4:4">
      <c r="D933" s="27"/>
    </row>
    <row r="934" spans="4:4">
      <c r="D934" s="27"/>
    </row>
    <row r="935" spans="4:4">
      <c r="D935" s="27"/>
    </row>
    <row r="936" spans="4:4">
      <c r="D936" s="27"/>
    </row>
    <row r="937" spans="4:4">
      <c r="D937" s="27"/>
    </row>
    <row r="938" spans="4:4">
      <c r="D938" s="27"/>
    </row>
    <row r="939" spans="4:4">
      <c r="D939" s="27"/>
    </row>
    <row r="940" spans="4:4">
      <c r="D940" s="27"/>
    </row>
    <row r="941" spans="4:4">
      <c r="D941" s="27"/>
    </row>
    <row r="942" spans="4:4">
      <c r="D942" s="27"/>
    </row>
    <row r="943" spans="4:4">
      <c r="D943" s="27"/>
    </row>
    <row r="944" spans="4:4">
      <c r="D944" s="27"/>
    </row>
    <row r="945" spans="4:4">
      <c r="D945" s="27"/>
    </row>
    <row r="946" spans="4:4">
      <c r="D946" s="27"/>
    </row>
    <row r="947" spans="4:4">
      <c r="D947" s="27"/>
    </row>
    <row r="948" spans="4:4">
      <c r="D948" s="27"/>
    </row>
    <row r="949" spans="4:4">
      <c r="D949" s="27"/>
    </row>
    <row r="950" spans="4:4">
      <c r="D950" s="27"/>
    </row>
    <row r="951" spans="4:4">
      <c r="D951" s="27"/>
    </row>
    <row r="952" spans="4:4">
      <c r="D952" s="27"/>
    </row>
    <row r="953" spans="4:4">
      <c r="D953" s="27"/>
    </row>
    <row r="954" spans="4:4">
      <c r="D954" s="27"/>
    </row>
    <row r="955" spans="4:4">
      <c r="D955" s="27"/>
    </row>
    <row r="956" spans="4:4">
      <c r="D956" s="27"/>
    </row>
    <row r="957" spans="4:4">
      <c r="D957" s="27"/>
    </row>
    <row r="958" spans="4:4">
      <c r="D958" s="27"/>
    </row>
    <row r="959" spans="4:4">
      <c r="D959" s="27"/>
    </row>
    <row r="960" spans="4:4">
      <c r="D960" s="27"/>
    </row>
    <row r="961" spans="4:4">
      <c r="D961" s="27"/>
    </row>
    <row r="962" spans="4:4">
      <c r="D962" s="27"/>
    </row>
    <row r="963" spans="4:4">
      <c r="D963" s="27"/>
    </row>
    <row r="964" spans="4:4">
      <c r="D964" s="27"/>
    </row>
    <row r="965" spans="4:4">
      <c r="D965" s="27"/>
    </row>
    <row r="966" spans="4:4">
      <c r="D966" s="27"/>
    </row>
    <row r="967" spans="4:4">
      <c r="D967" s="27"/>
    </row>
    <row r="968" spans="4:4">
      <c r="D968" s="27"/>
    </row>
    <row r="969" spans="4:4">
      <c r="D969" s="27"/>
    </row>
    <row r="970" spans="4:4">
      <c r="D970" s="27"/>
    </row>
    <row r="971" spans="4:4">
      <c r="D971" s="27"/>
    </row>
    <row r="972" spans="4:4">
      <c r="D972" s="27"/>
    </row>
    <row r="973" spans="4:4">
      <c r="D973" s="27"/>
    </row>
    <row r="974" spans="4:4">
      <c r="D974" s="27"/>
    </row>
    <row r="975" spans="4:4">
      <c r="D975" s="27"/>
    </row>
    <row r="976" spans="4:4">
      <c r="D976" s="27"/>
    </row>
    <row r="977" spans="4:4">
      <c r="D977" s="27"/>
    </row>
    <row r="978" spans="4:4">
      <c r="D978" s="27"/>
    </row>
    <row r="979" spans="4:4">
      <c r="D979" s="27"/>
    </row>
    <row r="980" spans="4:4">
      <c r="D980" s="27"/>
    </row>
    <row r="981" spans="4:4">
      <c r="D981" s="27"/>
    </row>
    <row r="982" spans="4:4">
      <c r="D982" s="27"/>
    </row>
    <row r="983" spans="4:4">
      <c r="D983" s="27"/>
    </row>
    <row r="984" spans="4:4">
      <c r="D984" s="27"/>
    </row>
    <row r="985" spans="4:4">
      <c r="D985" s="27"/>
    </row>
    <row r="986" spans="4:4">
      <c r="D986" s="27"/>
    </row>
    <row r="987" spans="4:4">
      <c r="D987" s="27"/>
    </row>
    <row r="988" spans="4:4">
      <c r="D988" s="27"/>
    </row>
    <row r="989" spans="4:4">
      <c r="D989" s="27"/>
    </row>
    <row r="990" spans="4:4">
      <c r="D990" s="27"/>
    </row>
    <row r="991" spans="4:4">
      <c r="D991" s="27"/>
    </row>
    <row r="992" spans="4:4">
      <c r="D992" s="27"/>
    </row>
    <row r="993" spans="4:4">
      <c r="D993" s="27"/>
    </row>
    <row r="994" spans="4:4">
      <c r="D994" s="27"/>
    </row>
    <row r="995" spans="4:4">
      <c r="D995" s="27"/>
    </row>
    <row r="996" spans="4:4">
      <c r="D996" s="27"/>
    </row>
    <row r="997" spans="4:4">
      <c r="D997" s="27"/>
    </row>
    <row r="998" spans="4:4">
      <c r="D998" s="27"/>
    </row>
    <row r="999" spans="4:4">
      <c r="D999" s="27"/>
    </row>
    <row r="1000" spans="4:4">
      <c r="D1000" s="27"/>
    </row>
    <row r="1001" spans="4:4">
      <c r="D1001" s="27"/>
    </row>
    <row r="1002" spans="4:4">
      <c r="D1002" s="27"/>
    </row>
    <row r="1003" spans="4:4">
      <c r="D1003" s="27"/>
    </row>
    <row r="1004" spans="4:4">
      <c r="D1004" s="27"/>
    </row>
    <row r="1005" spans="4:4">
      <c r="D1005" s="27"/>
    </row>
    <row r="1006" spans="4:4">
      <c r="D1006" s="27"/>
    </row>
    <row r="1007" spans="4:4">
      <c r="D1007" s="27"/>
    </row>
    <row r="1008" spans="4:4">
      <c r="D1008" s="27"/>
    </row>
    <row r="1009" spans="4:4">
      <c r="D1009" s="27"/>
    </row>
    <row r="1010" spans="4:4">
      <c r="D1010" s="27"/>
    </row>
    <row r="1011" spans="4:4">
      <c r="D1011" s="27"/>
    </row>
    <row r="1012" spans="4:4">
      <c r="D1012" s="27"/>
    </row>
    <row r="1013" spans="4:4">
      <c r="D1013" s="27"/>
    </row>
    <row r="1014" spans="4:4">
      <c r="D1014" s="27"/>
    </row>
    <row r="1015" spans="4:4">
      <c r="D1015" s="27"/>
    </row>
    <row r="1016" spans="4:4">
      <c r="D1016" s="27"/>
    </row>
    <row r="1017" spans="4:4">
      <c r="D1017" s="27"/>
    </row>
    <row r="1018" spans="4:4">
      <c r="D1018" s="27"/>
    </row>
    <row r="1019" spans="4:4">
      <c r="D1019" s="27"/>
    </row>
    <row r="1020" spans="4:4">
      <c r="D1020" s="27"/>
    </row>
    <row r="1021" spans="4:4">
      <c r="D1021" s="27"/>
    </row>
    <row r="1022" spans="4:4">
      <c r="D1022" s="27"/>
    </row>
    <row r="1023" spans="4:4">
      <c r="D1023" s="27"/>
    </row>
    <row r="1024" spans="4:4">
      <c r="D1024" s="27"/>
    </row>
    <row r="1025" spans="4:4">
      <c r="D1025" s="27"/>
    </row>
    <row r="1026" spans="4:4">
      <c r="D1026" s="27"/>
    </row>
    <row r="1027" spans="4:4">
      <c r="D1027" s="27"/>
    </row>
    <row r="1028" spans="4:4">
      <c r="D1028" s="27"/>
    </row>
    <row r="1029" spans="4:4">
      <c r="D1029" s="27"/>
    </row>
    <row r="1030" spans="4:4">
      <c r="D1030" s="27"/>
    </row>
    <row r="1031" spans="4:4">
      <c r="D1031" s="27"/>
    </row>
    <row r="1032" spans="4:4">
      <c r="D1032" s="27"/>
    </row>
    <row r="1033" spans="4:4">
      <c r="D1033" s="27"/>
    </row>
    <row r="1034" spans="4:4">
      <c r="D1034" s="27"/>
    </row>
    <row r="1035" spans="4:4">
      <c r="D1035" s="27"/>
    </row>
    <row r="1036" spans="4:4">
      <c r="D1036" s="27"/>
    </row>
    <row r="1037" spans="4:4">
      <c r="D1037" s="27"/>
    </row>
    <row r="1038" spans="4:4">
      <c r="D1038" s="27"/>
    </row>
    <row r="1039" spans="4:4">
      <c r="D1039" s="27"/>
    </row>
    <row r="1040" spans="4:4">
      <c r="D1040" s="27"/>
    </row>
    <row r="1041" spans="4:4">
      <c r="D1041" s="27"/>
    </row>
    <row r="1042" spans="4:4">
      <c r="D1042" s="27"/>
    </row>
    <row r="1043" spans="4:4">
      <c r="D1043" s="27"/>
    </row>
    <row r="1044" spans="4:4">
      <c r="D1044" s="27"/>
    </row>
    <row r="1045" spans="4:4">
      <c r="D1045" s="27"/>
    </row>
    <row r="1046" spans="4:4">
      <c r="D1046" s="27"/>
    </row>
    <row r="1047" spans="4:4">
      <c r="D1047" s="27"/>
    </row>
    <row r="1048" spans="4:4">
      <c r="D1048" s="27"/>
    </row>
    <row r="1049" spans="4:4">
      <c r="D1049" s="27"/>
    </row>
    <row r="1050" spans="4:4">
      <c r="D1050" s="27"/>
    </row>
    <row r="1051" spans="4:4">
      <c r="D1051" s="27"/>
    </row>
    <row r="1052" spans="4:4">
      <c r="D1052" s="27"/>
    </row>
    <row r="1053" spans="4:4">
      <c r="D1053" s="27"/>
    </row>
    <row r="1054" spans="4:4">
      <c r="D1054" s="27"/>
    </row>
    <row r="1055" spans="4:4">
      <c r="D1055" s="27"/>
    </row>
    <row r="1056" spans="4:4">
      <c r="D1056" s="27"/>
    </row>
    <row r="1057" spans="4:4">
      <c r="D1057" s="27"/>
    </row>
    <row r="1058" spans="4:4">
      <c r="D1058" s="27"/>
    </row>
    <row r="1059" spans="4:4">
      <c r="D1059" s="27"/>
    </row>
    <row r="1060" spans="4:4">
      <c r="D1060" s="27"/>
    </row>
    <row r="1061" spans="4:4">
      <c r="D1061" s="27"/>
    </row>
    <row r="1062" spans="4:4">
      <c r="D1062" s="27"/>
    </row>
    <row r="1063" spans="4:4">
      <c r="D1063" s="27"/>
    </row>
    <row r="1064" spans="4:4">
      <c r="D1064" s="27"/>
    </row>
    <row r="1065" spans="4:4">
      <c r="D1065" s="27"/>
    </row>
    <row r="1066" spans="4:4">
      <c r="D1066" s="27"/>
    </row>
    <row r="1067" spans="4:4">
      <c r="D1067" s="27"/>
    </row>
    <row r="1068" spans="4:4">
      <c r="D1068" s="27"/>
    </row>
    <row r="1069" spans="4:4">
      <c r="D1069" s="27"/>
    </row>
    <row r="1070" spans="4:4">
      <c r="D1070" s="27"/>
    </row>
    <row r="1071" spans="4:4">
      <c r="D1071" s="27"/>
    </row>
    <row r="1072" spans="4:4">
      <c r="D1072" s="27"/>
    </row>
    <row r="1073" spans="4:4">
      <c r="D1073" s="27"/>
    </row>
    <row r="1074" spans="4:4">
      <c r="D1074" s="27"/>
    </row>
    <row r="1075" spans="4:4">
      <c r="D1075" s="27"/>
    </row>
    <row r="1076" spans="4:4">
      <c r="D1076" s="27"/>
    </row>
    <row r="1077" spans="4:4">
      <c r="D1077" s="27"/>
    </row>
    <row r="1078" spans="4:4">
      <c r="D1078" s="27"/>
    </row>
    <row r="1079" spans="4:4">
      <c r="D1079" s="27"/>
    </row>
    <row r="1080" spans="4:4">
      <c r="D1080" s="27"/>
    </row>
    <row r="1081" spans="4:4">
      <c r="D1081" s="27"/>
    </row>
    <row r="1082" spans="4:4">
      <c r="D1082" s="27"/>
    </row>
    <row r="1083" spans="4:4">
      <c r="D1083" s="27"/>
    </row>
    <row r="1084" spans="4:4">
      <c r="D1084" s="27"/>
    </row>
    <row r="1085" spans="4:4">
      <c r="D1085" s="27"/>
    </row>
    <row r="1086" spans="4:4">
      <c r="D1086" s="27"/>
    </row>
    <row r="1087" spans="4:4">
      <c r="D1087" s="27"/>
    </row>
    <row r="1088" spans="4:4">
      <c r="D1088" s="27"/>
    </row>
    <row r="1089" spans="4:4">
      <c r="D1089" s="27"/>
    </row>
    <row r="1090" spans="4:4">
      <c r="D1090" s="27"/>
    </row>
    <row r="1091" spans="4:4">
      <c r="D1091" s="27"/>
    </row>
    <row r="1092" spans="4:4">
      <c r="D1092" s="27"/>
    </row>
    <row r="1093" spans="4:4">
      <c r="D1093" s="27"/>
    </row>
    <row r="1094" spans="4:4">
      <c r="D1094" s="27"/>
    </row>
    <row r="1095" spans="4:4">
      <c r="D1095" s="27"/>
    </row>
    <row r="1096" spans="4:4">
      <c r="D1096" s="27"/>
    </row>
    <row r="1097" spans="4:4">
      <c r="D1097" s="27"/>
    </row>
    <row r="1098" spans="4:4">
      <c r="D1098" s="27"/>
    </row>
    <row r="1099" spans="4:4">
      <c r="D1099" s="27"/>
    </row>
    <row r="1100" spans="4:4">
      <c r="D1100" s="27"/>
    </row>
    <row r="1101" spans="4:4">
      <c r="D1101" s="27"/>
    </row>
    <row r="1102" spans="4:4">
      <c r="D1102" s="27"/>
    </row>
    <row r="1103" spans="4:4">
      <c r="D1103" s="27"/>
    </row>
    <row r="1104" spans="4:4">
      <c r="D1104" s="27"/>
    </row>
    <row r="1105" spans="4:4">
      <c r="D1105" s="27"/>
    </row>
    <row r="1106" spans="4:4">
      <c r="D1106" s="27"/>
    </row>
    <row r="1107" spans="4:4">
      <c r="D1107" s="27"/>
    </row>
    <row r="1108" spans="4:4">
      <c r="D1108" s="27"/>
    </row>
    <row r="1109" spans="4:4">
      <c r="D1109" s="27"/>
    </row>
    <row r="1110" spans="4:4">
      <c r="D1110" s="27"/>
    </row>
    <row r="1111" spans="4:4">
      <c r="D1111" s="27"/>
    </row>
    <row r="1112" spans="4:4">
      <c r="D1112" s="27"/>
    </row>
    <row r="1113" spans="4:4">
      <c r="D1113" s="27"/>
    </row>
    <row r="1114" spans="4:4">
      <c r="D1114" s="27"/>
    </row>
    <row r="1115" spans="4:4">
      <c r="D1115" s="27"/>
    </row>
    <row r="1116" spans="4:4">
      <c r="D1116" s="27"/>
    </row>
    <row r="1117" spans="4:4">
      <c r="D1117" s="27"/>
    </row>
    <row r="1118" spans="4:4">
      <c r="D1118" s="27"/>
    </row>
    <row r="1119" spans="4:4">
      <c r="D1119" s="27"/>
    </row>
    <row r="1120" spans="4:4">
      <c r="D1120" s="27"/>
    </row>
    <row r="1121" spans="4:4">
      <c r="D1121" s="27"/>
    </row>
    <row r="1122" spans="4:4">
      <c r="D1122" s="27"/>
    </row>
    <row r="1123" spans="4:4">
      <c r="D1123" s="27"/>
    </row>
    <row r="1124" spans="4:4">
      <c r="D1124" s="27"/>
    </row>
    <row r="1125" spans="4:4">
      <c r="D1125" s="27"/>
    </row>
    <row r="1126" spans="4:4">
      <c r="D1126" s="27"/>
    </row>
    <row r="1127" spans="4:4">
      <c r="D1127" s="27"/>
    </row>
    <row r="1128" spans="4:4">
      <c r="D1128" s="27"/>
    </row>
    <row r="1129" spans="4:4">
      <c r="D1129" s="27"/>
    </row>
    <row r="1130" spans="4:4">
      <c r="D1130" s="27"/>
    </row>
    <row r="1131" spans="4:4">
      <c r="D1131" s="27"/>
    </row>
    <row r="1132" spans="4:4">
      <c r="D1132" s="27"/>
    </row>
    <row r="1133" spans="4:4">
      <c r="D1133" s="27"/>
    </row>
    <row r="1134" spans="4:4">
      <c r="D1134" s="27"/>
    </row>
    <row r="1135" spans="4:4">
      <c r="D1135" s="27"/>
    </row>
    <row r="1136" spans="4:4">
      <c r="D1136" s="27"/>
    </row>
    <row r="1137" spans="4:4">
      <c r="D1137" s="27"/>
    </row>
    <row r="1138" spans="4:4">
      <c r="D1138" s="27"/>
    </row>
    <row r="1139" spans="4:4">
      <c r="D1139" s="27"/>
    </row>
    <row r="1140" spans="4:4">
      <c r="D1140" s="27"/>
    </row>
    <row r="1141" spans="4:4">
      <c r="D1141" s="27"/>
    </row>
    <row r="1142" spans="4:4">
      <c r="D1142" s="27"/>
    </row>
    <row r="1143" spans="4:4">
      <c r="D1143" s="27"/>
    </row>
    <row r="1144" spans="4:4">
      <c r="D1144" s="27"/>
    </row>
    <row r="1145" spans="4:4">
      <c r="D1145" s="27"/>
    </row>
    <row r="1146" spans="4:4">
      <c r="D1146" s="27"/>
    </row>
    <row r="1147" spans="4:4">
      <c r="D1147" s="27"/>
    </row>
    <row r="1148" spans="4:4">
      <c r="D1148" s="27"/>
    </row>
    <row r="1149" spans="4:4">
      <c r="D1149" s="27"/>
    </row>
    <row r="1150" spans="4:4">
      <c r="D1150" s="27"/>
    </row>
    <row r="1151" spans="4:4">
      <c r="D1151" s="27"/>
    </row>
    <row r="1152" spans="4:4">
      <c r="D1152" s="27"/>
    </row>
    <row r="1153" spans="4:4">
      <c r="D1153" s="27"/>
    </row>
    <row r="1154" spans="4:4">
      <c r="D1154" s="27"/>
    </row>
    <row r="1155" spans="4:4">
      <c r="D1155" s="27"/>
    </row>
    <row r="1156" spans="4:4">
      <c r="D1156" s="27"/>
    </row>
    <row r="1157" spans="4:4">
      <c r="D1157" s="27"/>
    </row>
    <row r="1158" spans="4:4">
      <c r="D1158" s="27"/>
    </row>
    <row r="1159" spans="4:4">
      <c r="D1159" s="27"/>
    </row>
    <row r="1160" spans="4:4">
      <c r="D1160" s="27"/>
    </row>
    <row r="1161" spans="4:4">
      <c r="D1161" s="27"/>
    </row>
    <row r="1162" spans="4:4">
      <c r="D1162" s="27"/>
    </row>
    <row r="1163" spans="4:4">
      <c r="D1163" s="27"/>
    </row>
    <row r="1164" spans="4:4">
      <c r="D1164" s="27"/>
    </row>
    <row r="1165" spans="4:4">
      <c r="D1165" s="27"/>
    </row>
    <row r="1166" spans="4:4">
      <c r="D1166" s="27"/>
    </row>
    <row r="1167" spans="4:4">
      <c r="D1167" s="27"/>
    </row>
    <row r="1168" spans="4:4">
      <c r="D1168" s="27"/>
    </row>
    <row r="1169" spans="4:4">
      <c r="D1169" s="27"/>
    </row>
    <row r="1170" spans="4:4">
      <c r="D1170" s="27"/>
    </row>
    <row r="1171" spans="4:4">
      <c r="D1171" s="27"/>
    </row>
    <row r="1172" spans="4:4">
      <c r="D1172" s="27"/>
    </row>
    <row r="1173" spans="4:4">
      <c r="D1173" s="27"/>
    </row>
    <row r="1174" spans="4:4">
      <c r="D1174" s="27"/>
    </row>
    <row r="1175" spans="4:4">
      <c r="D1175" s="27"/>
    </row>
    <row r="1176" spans="4:4">
      <c r="D1176" s="27"/>
    </row>
    <row r="1177" spans="4:4">
      <c r="D1177" s="27"/>
    </row>
    <row r="1178" spans="4:4">
      <c r="D1178" s="27"/>
    </row>
    <row r="1179" spans="4:4">
      <c r="D1179" s="27"/>
    </row>
    <row r="1180" spans="4:4">
      <c r="D1180" s="27"/>
    </row>
    <row r="1181" spans="4:4">
      <c r="D1181" s="27"/>
    </row>
    <row r="1182" spans="4:4">
      <c r="D1182" s="27"/>
    </row>
    <row r="1183" spans="4:4">
      <c r="D1183" s="27"/>
    </row>
    <row r="1184" spans="4:4">
      <c r="D1184" s="27"/>
    </row>
    <row r="1185" spans="4:4">
      <c r="D1185" s="27"/>
    </row>
    <row r="1186" spans="4:4">
      <c r="D1186" s="27"/>
    </row>
    <row r="1187" spans="4:4">
      <c r="D1187" s="27"/>
    </row>
    <row r="1188" spans="4:4">
      <c r="D1188" s="27"/>
    </row>
    <row r="1189" spans="4:4">
      <c r="D1189" s="27"/>
    </row>
    <row r="1190" spans="4:4">
      <c r="D1190" s="27"/>
    </row>
    <row r="1191" spans="4:4">
      <c r="D1191" s="27"/>
    </row>
    <row r="1192" spans="4:4">
      <c r="D1192" s="27"/>
    </row>
    <row r="1193" spans="4:4">
      <c r="D1193" s="27"/>
    </row>
    <row r="1194" spans="4:4">
      <c r="D1194" s="27"/>
    </row>
    <row r="1195" spans="4:4">
      <c r="D1195" s="27"/>
    </row>
    <row r="1196" spans="4:4">
      <c r="D1196" s="27"/>
    </row>
    <row r="1197" spans="4:4">
      <c r="D1197" s="27"/>
    </row>
    <row r="1198" spans="4:4">
      <c r="D1198" s="27"/>
    </row>
    <row r="1199" spans="4:4">
      <c r="D1199" s="27"/>
    </row>
    <row r="1200" spans="4:4">
      <c r="D1200" s="27"/>
    </row>
    <row r="1201" spans="4:4">
      <c r="D1201" s="27"/>
    </row>
    <row r="1202" spans="4:4">
      <c r="D1202" s="27"/>
    </row>
    <row r="1203" spans="4:4">
      <c r="D1203" s="27"/>
    </row>
    <row r="1204" spans="4:4">
      <c r="D1204" s="27"/>
    </row>
    <row r="1205" spans="4:4">
      <c r="D1205" s="27"/>
    </row>
    <row r="1206" spans="4:4">
      <c r="D1206" s="27"/>
    </row>
    <row r="1207" spans="4:4">
      <c r="D1207" s="27"/>
    </row>
    <row r="1208" spans="4:4">
      <c r="D1208" s="27"/>
    </row>
    <row r="1209" spans="4:4">
      <c r="D1209" s="27"/>
    </row>
    <row r="1210" spans="4:4">
      <c r="D1210" s="27"/>
    </row>
    <row r="1211" spans="4:4">
      <c r="D1211" s="27"/>
    </row>
    <row r="1212" spans="4:4">
      <c r="D1212" s="27"/>
    </row>
    <row r="1213" spans="4:4">
      <c r="D1213" s="27"/>
    </row>
    <row r="1214" spans="4:4">
      <c r="D1214" s="27"/>
    </row>
    <row r="1215" spans="4:4">
      <c r="D1215" s="27"/>
    </row>
    <row r="1216" spans="4:4">
      <c r="D1216" s="27"/>
    </row>
    <row r="1217" spans="4:4">
      <c r="D1217" s="27"/>
    </row>
    <row r="1218" spans="4:4">
      <c r="D1218" s="27"/>
    </row>
    <row r="1219" spans="4:4">
      <c r="D1219" s="27"/>
    </row>
    <row r="1220" spans="4:4">
      <c r="D1220" s="27"/>
    </row>
    <row r="1221" spans="4:4">
      <c r="D1221" s="27"/>
    </row>
    <row r="1222" spans="4:4">
      <c r="D1222" s="27"/>
    </row>
    <row r="1223" spans="4:4">
      <c r="D1223" s="27"/>
    </row>
    <row r="1224" spans="4:4">
      <c r="D1224" s="27"/>
    </row>
    <row r="1225" spans="4:4">
      <c r="D1225" s="27"/>
    </row>
    <row r="1226" spans="4:4">
      <c r="D1226" s="27"/>
    </row>
    <row r="1227" spans="4:4">
      <c r="D1227" s="27"/>
    </row>
    <row r="1228" spans="4:4">
      <c r="D1228" s="27"/>
    </row>
    <row r="1229" spans="4:4">
      <c r="D1229" s="27"/>
    </row>
    <row r="1230" spans="4:4">
      <c r="D1230" s="27"/>
    </row>
    <row r="1231" spans="4:4">
      <c r="D1231" s="27"/>
    </row>
    <row r="1232" spans="4:4">
      <c r="D1232" s="27"/>
    </row>
    <row r="1233" spans="4:4">
      <c r="D1233" s="27"/>
    </row>
    <row r="1234" spans="4:4">
      <c r="D1234" s="27"/>
    </row>
    <row r="1235" spans="4:4">
      <c r="D1235" s="27"/>
    </row>
    <row r="1236" spans="4:4">
      <c r="D1236" s="27"/>
    </row>
    <row r="1237" spans="4:4">
      <c r="D1237" s="27"/>
    </row>
    <row r="1238" spans="4:4">
      <c r="D1238" s="27"/>
    </row>
    <row r="1239" spans="4:4">
      <c r="D1239" s="27"/>
    </row>
    <row r="1240" spans="4:4">
      <c r="D1240" s="27"/>
    </row>
    <row r="1241" spans="4:4">
      <c r="D1241" s="27"/>
    </row>
    <row r="1242" spans="4:4">
      <c r="D1242" s="27"/>
    </row>
    <row r="1243" spans="4:4">
      <c r="D1243" s="27"/>
    </row>
    <row r="1244" spans="4:4">
      <c r="D1244" s="27"/>
    </row>
    <row r="1245" spans="4:4">
      <c r="D1245" s="27"/>
    </row>
    <row r="1246" spans="4:4">
      <c r="D1246" s="27"/>
    </row>
    <row r="1247" spans="4:4">
      <c r="D1247" s="27"/>
    </row>
    <row r="1248" spans="4:4">
      <c r="D1248" s="27"/>
    </row>
    <row r="1249" spans="4:4">
      <c r="D1249" s="27"/>
    </row>
    <row r="1250" spans="4:4">
      <c r="D1250" s="27"/>
    </row>
    <row r="1251" spans="4:4">
      <c r="D1251" s="27"/>
    </row>
    <row r="1252" spans="4:4">
      <c r="D1252" s="27"/>
    </row>
    <row r="1253" spans="4:4">
      <c r="D1253" s="27"/>
    </row>
    <row r="1254" spans="4:4">
      <c r="D1254" s="27"/>
    </row>
    <row r="1255" spans="4:4">
      <c r="D1255" s="27"/>
    </row>
    <row r="1256" spans="4:4">
      <c r="D1256" s="27"/>
    </row>
    <row r="1257" spans="4:4">
      <c r="D1257" s="27"/>
    </row>
    <row r="1258" spans="4:4">
      <c r="D1258" s="27"/>
    </row>
    <row r="1259" spans="4:4">
      <c r="D1259" s="27"/>
    </row>
    <row r="1260" spans="4:4">
      <c r="D1260" s="27"/>
    </row>
    <row r="1261" spans="4:4">
      <c r="D1261" s="27"/>
    </row>
    <row r="1262" spans="4:4">
      <c r="D1262" s="27"/>
    </row>
    <row r="1263" spans="4:4">
      <c r="D1263" s="27"/>
    </row>
    <row r="1264" spans="4:4">
      <c r="D1264" s="27"/>
    </row>
    <row r="1265" spans="4:4">
      <c r="D1265" s="27"/>
    </row>
    <row r="1266" spans="4:4">
      <c r="D1266" s="27"/>
    </row>
    <row r="1267" spans="4:4">
      <c r="D1267" s="27"/>
    </row>
    <row r="1268" spans="4:4">
      <c r="D1268" s="27"/>
    </row>
    <row r="1269" spans="4:4">
      <c r="D1269" s="27"/>
    </row>
    <row r="1270" spans="4:4">
      <c r="D1270" s="27"/>
    </row>
    <row r="1271" spans="4:4">
      <c r="D1271" s="27"/>
    </row>
    <row r="1272" spans="4:4">
      <c r="D1272" s="27"/>
    </row>
    <row r="1273" spans="4:4">
      <c r="D1273" s="27"/>
    </row>
    <row r="1274" spans="4:4">
      <c r="D1274" s="27"/>
    </row>
    <row r="1275" spans="4:4">
      <c r="D1275" s="27"/>
    </row>
    <row r="1276" spans="4:4">
      <c r="D1276" s="27"/>
    </row>
    <row r="1277" spans="4:4">
      <c r="D1277" s="27"/>
    </row>
    <row r="1278" spans="4:4">
      <c r="D1278" s="27"/>
    </row>
    <row r="1279" spans="4:4">
      <c r="D1279" s="27"/>
    </row>
    <row r="1280" spans="4:4">
      <c r="D1280" s="27"/>
    </row>
    <row r="1281" spans="4:4">
      <c r="D1281" s="27"/>
    </row>
    <row r="1282" spans="4:4">
      <c r="D1282" s="27"/>
    </row>
    <row r="1283" spans="4:4">
      <c r="D1283" s="27"/>
    </row>
    <row r="1284" spans="4:4">
      <c r="D1284" s="27"/>
    </row>
    <row r="1285" spans="4:4">
      <c r="D1285" s="27"/>
    </row>
    <row r="1286" spans="4:4">
      <c r="D1286" s="27"/>
    </row>
    <row r="1287" spans="4:4">
      <c r="D1287" s="27"/>
    </row>
    <row r="1288" spans="4:4">
      <c r="D1288" s="27"/>
    </row>
    <row r="1289" spans="4:4">
      <c r="D1289" s="27"/>
    </row>
    <row r="1290" spans="4:4">
      <c r="D1290" s="27"/>
    </row>
    <row r="1291" spans="4:4">
      <c r="D1291" s="27"/>
    </row>
    <row r="1292" spans="4:4">
      <c r="D1292" s="27"/>
    </row>
    <row r="1293" spans="4:4">
      <c r="D1293" s="27"/>
    </row>
    <row r="1294" spans="4:4">
      <c r="D1294" s="27"/>
    </row>
    <row r="1295" spans="4:4">
      <c r="D1295" s="27"/>
    </row>
    <row r="1296" spans="4:4">
      <c r="D1296" s="27"/>
    </row>
    <row r="1297" spans="4:4">
      <c r="D1297" s="27"/>
    </row>
    <row r="1298" spans="4:4">
      <c r="D1298" s="27"/>
    </row>
    <row r="1299" spans="4:4">
      <c r="D1299" s="27"/>
    </row>
    <row r="1300" spans="4:4">
      <c r="D1300" s="27"/>
    </row>
    <row r="1301" spans="4:4">
      <c r="D1301" s="27"/>
    </row>
    <row r="1302" spans="4:4">
      <c r="D1302" s="27"/>
    </row>
    <row r="1303" spans="4:4">
      <c r="D1303" s="27"/>
    </row>
    <row r="1304" spans="4:4">
      <c r="D1304" s="27"/>
    </row>
    <row r="1305" spans="4:4">
      <c r="D1305" s="27"/>
    </row>
    <row r="1306" spans="4:4">
      <c r="D1306" s="27"/>
    </row>
    <row r="1307" spans="4:4">
      <c r="D1307" s="27"/>
    </row>
    <row r="1308" spans="4:4">
      <c r="D1308" s="27"/>
    </row>
    <row r="1309" spans="4:4">
      <c r="D1309" s="27"/>
    </row>
    <row r="1310" spans="4:4">
      <c r="D1310" s="27"/>
    </row>
    <row r="1311" spans="4:4">
      <c r="D1311" s="27"/>
    </row>
    <row r="1312" spans="4:4">
      <c r="D1312" s="27"/>
    </row>
    <row r="1313" spans="4:4">
      <c r="D1313" s="27"/>
    </row>
    <row r="1314" spans="4:4">
      <c r="D1314" s="27"/>
    </row>
    <row r="1315" spans="4:4">
      <c r="D1315" s="27"/>
    </row>
    <row r="1316" spans="4:4">
      <c r="D1316" s="27"/>
    </row>
    <row r="1317" spans="4:4">
      <c r="D1317" s="27"/>
    </row>
    <row r="1318" spans="4:4">
      <c r="D1318" s="27"/>
    </row>
    <row r="1319" spans="4:4">
      <c r="D1319" s="27"/>
    </row>
    <row r="1320" spans="4:4">
      <c r="D1320" s="27"/>
    </row>
    <row r="1321" spans="4:4">
      <c r="D1321" s="27"/>
    </row>
    <row r="1322" spans="4:4">
      <c r="D1322" s="27"/>
    </row>
    <row r="1323" spans="4:4">
      <c r="D1323" s="27"/>
    </row>
    <row r="1324" spans="4:4">
      <c r="D1324" s="27"/>
    </row>
    <row r="1325" spans="4:4">
      <c r="D1325" s="27"/>
    </row>
    <row r="1326" spans="4:4">
      <c r="D1326" s="27"/>
    </row>
    <row r="1327" spans="4:4">
      <c r="D1327" s="27"/>
    </row>
    <row r="1328" spans="4:4">
      <c r="D1328" s="27"/>
    </row>
    <row r="1329" spans="4:4">
      <c r="D1329" s="27"/>
    </row>
    <row r="1330" spans="4:4">
      <c r="D1330" s="27"/>
    </row>
    <row r="1331" spans="4:4">
      <c r="D1331" s="27"/>
    </row>
    <row r="1332" spans="4:4">
      <c r="D1332" s="27"/>
    </row>
    <row r="1333" spans="4:4">
      <c r="D1333" s="27"/>
    </row>
    <row r="1334" spans="4:4">
      <c r="D1334" s="27"/>
    </row>
    <row r="1335" spans="4:4">
      <c r="D1335" s="27"/>
    </row>
    <row r="1336" spans="4:4">
      <c r="D1336" s="27"/>
    </row>
    <row r="1337" spans="4:4">
      <c r="D1337" s="27"/>
    </row>
    <row r="1338" spans="4:4">
      <c r="D1338" s="27"/>
    </row>
    <row r="1339" spans="4:4">
      <c r="D1339" s="27"/>
    </row>
    <row r="1340" spans="4:4">
      <c r="D1340" s="27"/>
    </row>
    <row r="1341" spans="4:4">
      <c r="D1341" s="27"/>
    </row>
    <row r="1342" spans="4:4">
      <c r="D1342" s="27"/>
    </row>
    <row r="1343" spans="4:4">
      <c r="D1343" s="27"/>
    </row>
    <row r="1344" spans="4:4">
      <c r="D1344" s="27"/>
    </row>
    <row r="1345" spans="4:4">
      <c r="D1345" s="27"/>
    </row>
    <row r="1346" spans="4:4">
      <c r="D1346" s="27"/>
    </row>
    <row r="1347" spans="4:4">
      <c r="D1347" s="27"/>
    </row>
    <row r="1348" spans="4:4">
      <c r="D1348" s="27"/>
    </row>
    <row r="1349" spans="4:4">
      <c r="D1349" s="27"/>
    </row>
    <row r="1350" spans="4:4">
      <c r="D1350" s="27"/>
    </row>
    <row r="1351" spans="4:4">
      <c r="D1351" s="27"/>
    </row>
    <row r="1352" spans="4:4">
      <c r="D1352" s="27"/>
    </row>
    <row r="1353" spans="4:4">
      <c r="D1353" s="27"/>
    </row>
    <row r="1354" spans="4:4">
      <c r="D1354" s="27"/>
    </row>
    <row r="1355" spans="4:4">
      <c r="D1355" s="27"/>
    </row>
    <row r="1356" spans="4:4">
      <c r="D1356" s="27"/>
    </row>
    <row r="1357" spans="4:4">
      <c r="D1357" s="27"/>
    </row>
    <row r="1358" spans="4:4">
      <c r="D1358" s="27"/>
    </row>
    <row r="1359" spans="4:4">
      <c r="D1359" s="27"/>
    </row>
    <row r="1360" spans="4:4">
      <c r="D1360" s="27"/>
    </row>
    <row r="1361" spans="4:4">
      <c r="D1361" s="27"/>
    </row>
    <row r="1362" spans="4:4">
      <c r="D1362" s="27"/>
    </row>
    <row r="1363" spans="4:4">
      <c r="D1363" s="27"/>
    </row>
    <row r="1364" spans="4:4">
      <c r="D1364" s="27"/>
    </row>
    <row r="1365" spans="4:4">
      <c r="D1365" s="27"/>
    </row>
    <row r="1366" spans="4:4">
      <c r="D1366" s="27"/>
    </row>
    <row r="1367" spans="4:4">
      <c r="D1367" s="27"/>
    </row>
    <row r="1368" spans="4:4">
      <c r="D1368" s="27"/>
    </row>
    <row r="1369" spans="4:4">
      <c r="D1369" s="27"/>
    </row>
    <row r="1370" spans="4:4">
      <c r="D1370" s="27"/>
    </row>
    <row r="1371" spans="4:4">
      <c r="D1371" s="27"/>
    </row>
    <row r="1372" spans="4:4">
      <c r="D1372" s="27"/>
    </row>
    <row r="1373" spans="4:4">
      <c r="D1373" s="27"/>
    </row>
    <row r="1374" spans="4:4">
      <c r="D1374" s="27"/>
    </row>
    <row r="1375" spans="4:4">
      <c r="D1375" s="27"/>
    </row>
    <row r="1376" spans="4:4">
      <c r="D1376" s="27"/>
    </row>
    <row r="1377" spans="4:4">
      <c r="D1377" s="27"/>
    </row>
    <row r="1378" spans="4:4">
      <c r="D1378" s="27"/>
    </row>
    <row r="1379" spans="4:4">
      <c r="D1379" s="27"/>
    </row>
    <row r="1380" spans="4:4">
      <c r="D1380" s="27"/>
    </row>
    <row r="1381" spans="4:4">
      <c r="D1381" s="27"/>
    </row>
    <row r="1382" spans="4:4">
      <c r="D1382" s="27"/>
    </row>
    <row r="1383" spans="4:4">
      <c r="D1383" s="27"/>
    </row>
    <row r="1384" spans="4:4">
      <c r="D1384" s="27"/>
    </row>
    <row r="1385" spans="4:4">
      <c r="D1385" s="27"/>
    </row>
    <row r="1386" spans="4:4">
      <c r="D1386" s="27"/>
    </row>
    <row r="1387" spans="4:4">
      <c r="D1387" s="27"/>
    </row>
    <row r="1388" spans="4:4">
      <c r="D1388" s="27"/>
    </row>
    <row r="1389" spans="4:4">
      <c r="D1389" s="27"/>
    </row>
    <row r="1390" spans="4:4">
      <c r="D1390" s="27"/>
    </row>
    <row r="1391" spans="4:4">
      <c r="D1391" s="27"/>
    </row>
    <row r="1392" spans="4:4">
      <c r="D1392" s="27"/>
    </row>
    <row r="1393" spans="4:4">
      <c r="D1393" s="27"/>
    </row>
    <row r="1394" spans="4:4">
      <c r="D1394" s="27"/>
    </row>
    <row r="1395" spans="4:4">
      <c r="D1395" s="27"/>
    </row>
    <row r="1396" spans="4:4">
      <c r="D1396" s="27"/>
    </row>
    <row r="1397" spans="4:4">
      <c r="D1397" s="27"/>
    </row>
    <row r="1398" spans="4:4">
      <c r="D1398" s="27"/>
    </row>
    <row r="1399" spans="4:4">
      <c r="D1399" s="27"/>
    </row>
    <row r="1400" spans="4:4">
      <c r="D1400" s="27"/>
    </row>
    <row r="1401" spans="4:4">
      <c r="D1401" s="27"/>
    </row>
    <row r="1402" spans="4:4">
      <c r="D1402" s="27"/>
    </row>
    <row r="1403" spans="4:4">
      <c r="D1403" s="27"/>
    </row>
    <row r="1404" spans="4:4">
      <c r="D1404" s="27"/>
    </row>
    <row r="1405" spans="4:4">
      <c r="D1405" s="27"/>
    </row>
    <row r="1406" spans="4:4">
      <c r="D1406" s="27"/>
    </row>
    <row r="1407" spans="4:4">
      <c r="D1407" s="27"/>
    </row>
    <row r="1408" spans="4:4">
      <c r="D1408" s="27"/>
    </row>
    <row r="1409" spans="4:4">
      <c r="D1409" s="27"/>
    </row>
    <row r="1410" spans="4:4">
      <c r="D1410" s="27"/>
    </row>
    <row r="1411" spans="4:4">
      <c r="D1411" s="27"/>
    </row>
    <row r="1412" spans="4:4">
      <c r="D1412" s="27"/>
    </row>
    <row r="1413" spans="4:4">
      <c r="D1413" s="27"/>
    </row>
    <row r="1414" spans="4:4">
      <c r="D1414" s="27"/>
    </row>
    <row r="1415" spans="4:4">
      <c r="D1415" s="27"/>
    </row>
    <row r="1416" spans="4:4">
      <c r="D1416" s="27"/>
    </row>
    <row r="1417" spans="4:4">
      <c r="D1417" s="27"/>
    </row>
    <row r="1418" spans="4:4">
      <c r="D1418" s="27"/>
    </row>
    <row r="1419" spans="4:4">
      <c r="D1419" s="27"/>
    </row>
    <row r="1420" spans="4:4">
      <c r="D1420" s="27"/>
    </row>
    <row r="1421" spans="4:4">
      <c r="D1421" s="27"/>
    </row>
    <row r="1422" spans="4:4">
      <c r="D1422" s="27"/>
    </row>
    <row r="1423" spans="4:4">
      <c r="D1423" s="27"/>
    </row>
    <row r="1424" spans="4:4">
      <c r="D1424" s="27"/>
    </row>
    <row r="1425" spans="4:4">
      <c r="D1425" s="27"/>
    </row>
    <row r="1426" spans="4:4">
      <c r="D1426" s="27"/>
    </row>
    <row r="1427" spans="4:4">
      <c r="D1427" s="27"/>
    </row>
    <row r="1428" spans="4:4">
      <c r="D1428" s="27"/>
    </row>
    <row r="1429" spans="4:4">
      <c r="D1429" s="27"/>
    </row>
    <row r="1430" spans="4:4">
      <c r="D1430" s="27"/>
    </row>
    <row r="1431" spans="4:4">
      <c r="D1431" s="27"/>
    </row>
    <row r="1432" spans="4:4">
      <c r="D1432" s="27"/>
    </row>
    <row r="1433" spans="4:4">
      <c r="D1433" s="27"/>
    </row>
    <row r="1434" spans="4:4">
      <c r="D1434" s="27"/>
    </row>
    <row r="1435" spans="4:4">
      <c r="D1435" s="27"/>
    </row>
    <row r="1436" spans="4:4">
      <c r="D1436" s="27"/>
    </row>
    <row r="1437" spans="4:4">
      <c r="D1437" s="27"/>
    </row>
    <row r="1438" spans="4:4">
      <c r="D1438" s="27"/>
    </row>
    <row r="1439" spans="4:4">
      <c r="D1439" s="27"/>
    </row>
    <row r="1440" spans="4:4">
      <c r="D1440" s="27"/>
    </row>
    <row r="1441" spans="4:4">
      <c r="D1441" s="27"/>
    </row>
    <row r="1442" spans="4:4">
      <c r="D1442" s="27"/>
    </row>
    <row r="1443" spans="4:4">
      <c r="D1443" s="27"/>
    </row>
    <row r="1444" spans="4:4">
      <c r="D1444" s="27"/>
    </row>
    <row r="1445" spans="4:4">
      <c r="D1445" s="27"/>
    </row>
    <row r="1446" spans="4:4">
      <c r="D1446" s="27"/>
    </row>
    <row r="1447" spans="4:4">
      <c r="D1447" s="27"/>
    </row>
    <row r="1448" spans="4:4">
      <c r="D1448" s="27"/>
    </row>
    <row r="1449" spans="4:4">
      <c r="D1449" s="27"/>
    </row>
    <row r="1450" spans="4:4">
      <c r="D1450" s="27"/>
    </row>
    <row r="1451" spans="4:4">
      <c r="D1451" s="27"/>
    </row>
    <row r="1452" spans="4:4">
      <c r="D1452" s="27"/>
    </row>
    <row r="1453" spans="4:4">
      <c r="D1453" s="27"/>
    </row>
    <row r="1454" spans="4:4">
      <c r="D1454" s="27"/>
    </row>
    <row r="1455" spans="4:4">
      <c r="D1455" s="27"/>
    </row>
    <row r="1456" spans="4:4">
      <c r="D1456" s="27"/>
    </row>
    <row r="1457" spans="4:4">
      <c r="D1457" s="27"/>
    </row>
    <row r="1458" spans="4:4">
      <c r="D1458" s="27"/>
    </row>
    <row r="1459" spans="4:4">
      <c r="D1459" s="27"/>
    </row>
    <row r="1460" spans="4:4">
      <c r="D1460" s="27"/>
    </row>
    <row r="1461" spans="4:4">
      <c r="D1461" s="27"/>
    </row>
    <row r="1462" spans="4:4">
      <c r="D1462" s="27"/>
    </row>
    <row r="1463" spans="4:4">
      <c r="D1463" s="27"/>
    </row>
    <row r="1464" spans="4:4">
      <c r="D1464" s="27"/>
    </row>
    <row r="1465" spans="4:4">
      <c r="D1465" s="27"/>
    </row>
    <row r="1466" spans="4:4">
      <c r="D1466" s="27"/>
    </row>
    <row r="1467" spans="4:4">
      <c r="D1467" s="27"/>
    </row>
    <row r="1468" spans="4:4">
      <c r="D1468" s="27"/>
    </row>
    <row r="1469" spans="4:4">
      <c r="D1469" s="27"/>
    </row>
    <row r="1470" spans="4:4">
      <c r="D1470" s="27"/>
    </row>
    <row r="1471" spans="4:4">
      <c r="D1471" s="27"/>
    </row>
    <row r="1472" spans="4:4">
      <c r="D1472" s="27"/>
    </row>
    <row r="1473" spans="4:4">
      <c r="D1473" s="27"/>
    </row>
    <row r="1474" spans="4:4">
      <c r="D1474" s="27"/>
    </row>
    <row r="1475" spans="4:4">
      <c r="D1475" s="27"/>
    </row>
    <row r="1476" spans="4:4">
      <c r="D1476" s="27"/>
    </row>
    <row r="1477" spans="4:4">
      <c r="D1477" s="27"/>
    </row>
    <row r="1478" spans="4:4">
      <c r="D1478" s="27"/>
    </row>
    <row r="1479" spans="4:4">
      <c r="D1479" s="27"/>
    </row>
    <row r="1480" spans="4:4">
      <c r="D1480" s="27"/>
    </row>
    <row r="1481" spans="4:4">
      <c r="D1481" s="27"/>
    </row>
    <row r="1482" spans="4:4">
      <c r="D1482" s="27"/>
    </row>
    <row r="1483" spans="4:4">
      <c r="D1483" s="27"/>
    </row>
    <row r="1484" spans="4:4">
      <c r="D1484" s="27"/>
    </row>
    <row r="1485" spans="4:4">
      <c r="D1485" s="27"/>
    </row>
    <row r="1486" spans="4:4">
      <c r="D1486" s="27"/>
    </row>
    <row r="1487" spans="4:4">
      <c r="D1487" s="27"/>
    </row>
    <row r="1488" spans="4:4">
      <c r="D1488" s="27"/>
    </row>
    <row r="1489" spans="4:4">
      <c r="D1489" s="27"/>
    </row>
    <row r="1490" spans="4:4">
      <c r="D1490" s="27"/>
    </row>
    <row r="1491" spans="4:4">
      <c r="D1491" s="27"/>
    </row>
    <row r="1492" spans="4:4">
      <c r="D1492" s="27"/>
    </row>
    <row r="1493" spans="4:4">
      <c r="D1493" s="27"/>
    </row>
    <row r="1494" spans="4:4">
      <c r="D1494" s="27"/>
    </row>
    <row r="1495" spans="4:4">
      <c r="D1495" s="27"/>
    </row>
    <row r="1496" spans="4:4">
      <c r="D1496" s="27"/>
    </row>
    <row r="1497" spans="4:4">
      <c r="D1497" s="27"/>
    </row>
    <row r="1498" spans="4:4">
      <c r="D1498" s="27"/>
    </row>
    <row r="1499" spans="4:4">
      <c r="D1499" s="27"/>
    </row>
    <row r="1500" spans="4:4">
      <c r="D1500" s="27"/>
    </row>
    <row r="1501" spans="4:4">
      <c r="D1501" s="27"/>
    </row>
    <row r="1502" spans="4:4">
      <c r="D1502" s="27"/>
    </row>
    <row r="1503" spans="4:4">
      <c r="D1503" s="27"/>
    </row>
    <row r="1504" spans="4:4">
      <c r="D1504" s="27"/>
    </row>
    <row r="1505" spans="4:4">
      <c r="D1505" s="27"/>
    </row>
    <row r="1506" spans="4:4">
      <c r="D1506" s="27"/>
    </row>
    <row r="1507" spans="4:4">
      <c r="D1507" s="27"/>
    </row>
    <row r="1508" spans="4:4">
      <c r="D1508" s="27"/>
    </row>
    <row r="1509" spans="4:4">
      <c r="D1509" s="27"/>
    </row>
    <row r="1510" spans="4:4">
      <c r="D1510" s="27"/>
    </row>
    <row r="1511" spans="4:4">
      <c r="D1511" s="27"/>
    </row>
    <row r="1512" spans="4:4">
      <c r="D1512" s="27"/>
    </row>
    <row r="1513" spans="4:4">
      <c r="D1513" s="27"/>
    </row>
    <row r="1514" spans="4:4">
      <c r="D1514" s="27"/>
    </row>
    <row r="1515" spans="4:4">
      <c r="D1515" s="27"/>
    </row>
    <row r="1516" spans="4:4">
      <c r="D1516" s="27"/>
    </row>
    <row r="1517" spans="4:4">
      <c r="D1517" s="27"/>
    </row>
    <row r="1518" spans="4:4">
      <c r="D1518" s="27"/>
    </row>
    <row r="1519" spans="4:4">
      <c r="D1519" s="27"/>
    </row>
    <row r="1520" spans="4:4">
      <c r="D1520" s="27"/>
    </row>
    <row r="1521" spans="4:4">
      <c r="D1521" s="27"/>
    </row>
    <row r="1522" spans="4:4">
      <c r="D1522" s="27"/>
    </row>
    <row r="1523" spans="4:4">
      <c r="D1523" s="27"/>
    </row>
    <row r="1524" spans="4:4">
      <c r="D1524" s="27"/>
    </row>
    <row r="1525" spans="4:4">
      <c r="D1525" s="27"/>
    </row>
    <row r="1526" spans="4:4">
      <c r="D1526" s="27"/>
    </row>
    <row r="1527" spans="4:4">
      <c r="D1527" s="27"/>
    </row>
    <row r="1528" spans="4:4">
      <c r="D1528" s="27"/>
    </row>
    <row r="1529" spans="4:4">
      <c r="D1529" s="27"/>
    </row>
    <row r="1530" spans="4:4">
      <c r="D1530" s="27"/>
    </row>
    <row r="1531" spans="4:4">
      <c r="D1531" s="27"/>
    </row>
    <row r="1532" spans="4:4">
      <c r="D1532" s="27"/>
    </row>
    <row r="1533" spans="4:4">
      <c r="D1533" s="27"/>
    </row>
    <row r="1534" spans="4:4">
      <c r="D1534" s="27"/>
    </row>
    <row r="1535" spans="4:4">
      <c r="D1535" s="27"/>
    </row>
    <row r="1536" spans="4:4">
      <c r="D1536" s="27"/>
    </row>
    <row r="1537" spans="4:4">
      <c r="D1537" s="27"/>
    </row>
    <row r="1538" spans="4:4">
      <c r="D1538" s="27"/>
    </row>
    <row r="1539" spans="4:4">
      <c r="D1539" s="27"/>
    </row>
    <row r="1540" spans="4:4">
      <c r="D1540" s="27"/>
    </row>
    <row r="1541" spans="4:4">
      <c r="D1541" s="27"/>
    </row>
    <row r="1542" spans="4:4">
      <c r="D1542" s="27"/>
    </row>
    <row r="1543" spans="4:4">
      <c r="D1543" s="27"/>
    </row>
    <row r="1544" spans="4:4">
      <c r="D1544" s="27"/>
    </row>
    <row r="1545" spans="4:4">
      <c r="D1545" s="27"/>
    </row>
    <row r="1546" spans="4:4">
      <c r="D1546" s="27"/>
    </row>
    <row r="1547" spans="4:4">
      <c r="D1547" s="27"/>
    </row>
    <row r="1548" spans="4:4">
      <c r="D1548" s="27"/>
    </row>
    <row r="1549" spans="4:4">
      <c r="D1549" s="27"/>
    </row>
    <row r="1550" spans="4:4">
      <c r="D1550" s="27"/>
    </row>
    <row r="1551" spans="4:4">
      <c r="D1551" s="27"/>
    </row>
    <row r="1552" spans="4:4">
      <c r="D1552" s="27"/>
    </row>
    <row r="1553" spans="4:4">
      <c r="D1553" s="27"/>
    </row>
    <row r="1554" spans="4:4">
      <c r="D1554" s="27"/>
    </row>
    <row r="1555" spans="4:4">
      <c r="D1555" s="27"/>
    </row>
    <row r="1556" spans="4:4">
      <c r="D1556" s="27"/>
    </row>
    <row r="1557" spans="4:4">
      <c r="D1557" s="27"/>
    </row>
    <row r="1558" spans="4:4">
      <c r="D1558" s="27"/>
    </row>
    <row r="1559" spans="4:4">
      <c r="D1559" s="27"/>
    </row>
    <row r="1560" spans="4:4">
      <c r="D1560" s="27"/>
    </row>
    <row r="1561" spans="4:4">
      <c r="D1561" s="27"/>
    </row>
    <row r="1562" spans="4:4">
      <c r="D1562" s="27"/>
    </row>
    <row r="1563" spans="4:4">
      <c r="D1563" s="27"/>
    </row>
    <row r="1564" spans="4:4">
      <c r="D1564" s="27"/>
    </row>
    <row r="1565" spans="4:4">
      <c r="D1565" s="27"/>
    </row>
    <row r="1566" spans="4:4">
      <c r="D1566" s="27"/>
    </row>
    <row r="1567" spans="4:4">
      <c r="D1567" s="27"/>
    </row>
    <row r="1568" spans="4:4">
      <c r="D1568" s="27"/>
    </row>
    <row r="1569" spans="4:4">
      <c r="D1569" s="27"/>
    </row>
    <row r="1570" spans="4:4">
      <c r="D1570" s="27"/>
    </row>
    <row r="1571" spans="4:4">
      <c r="D1571" s="27"/>
    </row>
    <row r="1572" spans="4:4">
      <c r="D1572" s="27"/>
    </row>
    <row r="1573" spans="4:4">
      <c r="D1573" s="27"/>
    </row>
    <row r="1574" spans="4:4">
      <c r="D1574" s="27"/>
    </row>
    <row r="1575" spans="4:4">
      <c r="D1575" s="27"/>
    </row>
    <row r="1576" spans="4:4">
      <c r="D1576" s="27"/>
    </row>
    <row r="1577" spans="4:4">
      <c r="D1577" s="27"/>
    </row>
    <row r="1578" spans="4:4">
      <c r="D1578" s="27"/>
    </row>
    <row r="1579" spans="4:4">
      <c r="D1579" s="27"/>
    </row>
    <row r="1580" spans="4:4">
      <c r="D1580" s="27"/>
    </row>
    <row r="1581" spans="4:4">
      <c r="D1581" s="27"/>
    </row>
    <row r="1582" spans="4:4">
      <c r="D1582" s="27"/>
    </row>
    <row r="1583" spans="4:4">
      <c r="D1583" s="27"/>
    </row>
    <row r="1584" spans="4:4">
      <c r="D1584" s="27"/>
    </row>
    <row r="1585" spans="4:4">
      <c r="D1585" s="27"/>
    </row>
    <row r="1586" spans="4:4">
      <c r="D1586" s="27"/>
    </row>
    <row r="1587" spans="4:4">
      <c r="D1587" s="27"/>
    </row>
    <row r="1588" spans="4:4">
      <c r="D1588" s="27"/>
    </row>
    <row r="1589" spans="4:4">
      <c r="D1589" s="27"/>
    </row>
    <row r="1590" spans="4:4">
      <c r="D1590" s="27"/>
    </row>
    <row r="1591" spans="4:4">
      <c r="D1591" s="27"/>
    </row>
    <row r="1592" spans="4:4">
      <c r="D1592" s="27"/>
    </row>
    <row r="1593" spans="4:4">
      <c r="D1593" s="27"/>
    </row>
    <row r="1594" spans="4:4">
      <c r="D1594" s="27"/>
    </row>
    <row r="1595" spans="4:4">
      <c r="D1595" s="27"/>
    </row>
    <row r="1596" spans="4:4">
      <c r="D1596" s="27"/>
    </row>
    <row r="1597" spans="4:4">
      <c r="D1597" s="27"/>
    </row>
    <row r="1598" spans="4:4">
      <c r="D1598" s="27"/>
    </row>
    <row r="1599" spans="4:4">
      <c r="D1599" s="27"/>
    </row>
    <row r="1600" spans="4:4">
      <c r="D1600" s="27"/>
    </row>
    <row r="1601" spans="4:4">
      <c r="D1601" s="27"/>
    </row>
    <row r="1602" spans="4:4">
      <c r="D1602" s="27"/>
    </row>
    <row r="1603" spans="4:4">
      <c r="D1603" s="27"/>
    </row>
    <row r="1604" spans="4:4">
      <c r="D1604" s="27"/>
    </row>
    <row r="1605" spans="4:4">
      <c r="D1605" s="27"/>
    </row>
    <row r="1606" spans="4:4">
      <c r="D1606" s="27"/>
    </row>
    <row r="1607" spans="4:4">
      <c r="D1607" s="27"/>
    </row>
    <row r="1608" spans="4:4">
      <c r="D1608" s="27"/>
    </row>
    <row r="1609" spans="4:4">
      <c r="D1609" s="27"/>
    </row>
    <row r="1610" spans="4:4">
      <c r="D1610" s="27"/>
    </row>
    <row r="1611" spans="4:4">
      <c r="D1611" s="27"/>
    </row>
    <row r="1612" spans="4:4">
      <c r="D1612" s="27"/>
    </row>
    <row r="1613" spans="4:4">
      <c r="D1613" s="27"/>
    </row>
    <row r="1614" spans="4:4">
      <c r="D1614" s="27"/>
    </row>
    <row r="1615" spans="4:4">
      <c r="D1615" s="27"/>
    </row>
    <row r="1616" spans="4:4">
      <c r="D1616" s="27"/>
    </row>
    <row r="1617" spans="4:4">
      <c r="D1617" s="27"/>
    </row>
    <row r="1618" spans="4:4">
      <c r="D1618" s="27"/>
    </row>
    <row r="1619" spans="4:4">
      <c r="D1619" s="27"/>
    </row>
    <row r="1620" spans="4:4">
      <c r="D1620" s="27"/>
    </row>
    <row r="1621" spans="4:4">
      <c r="D1621" s="27"/>
    </row>
    <row r="1622" spans="4:4">
      <c r="D1622" s="27"/>
    </row>
    <row r="1623" spans="4:4">
      <c r="D1623" s="27"/>
    </row>
    <row r="1624" spans="4:4">
      <c r="D1624" s="27"/>
    </row>
    <row r="1625" spans="4:4">
      <c r="D1625" s="27"/>
    </row>
    <row r="1626" spans="4:4">
      <c r="D1626" s="27"/>
    </row>
    <row r="1627" spans="4:4">
      <c r="D1627" s="27"/>
    </row>
    <row r="1628" spans="4:4">
      <c r="D1628" s="27"/>
    </row>
    <row r="1629" spans="4:4">
      <c r="D1629" s="27"/>
    </row>
    <row r="1630" spans="4:4">
      <c r="D1630" s="27"/>
    </row>
    <row r="1631" spans="4:4">
      <c r="D1631" s="27"/>
    </row>
    <row r="1632" spans="4:4">
      <c r="D1632" s="27"/>
    </row>
    <row r="1633" spans="4:4">
      <c r="D1633" s="27"/>
    </row>
    <row r="1634" spans="4:4">
      <c r="D1634" s="27"/>
    </row>
    <row r="1635" spans="4:4">
      <c r="D1635" s="27"/>
    </row>
    <row r="1636" spans="4:4">
      <c r="D1636" s="27"/>
    </row>
    <row r="1637" spans="4:4">
      <c r="D1637" s="27"/>
    </row>
    <row r="1638" spans="4:4">
      <c r="D1638" s="27"/>
    </row>
    <row r="1639" spans="4:4">
      <c r="D1639" s="27"/>
    </row>
    <row r="1640" spans="4:4">
      <c r="D1640" s="27"/>
    </row>
    <row r="1641" spans="4:4">
      <c r="D1641" s="27"/>
    </row>
    <row r="1642" spans="4:4">
      <c r="D1642" s="27"/>
    </row>
    <row r="1643" spans="4:4">
      <c r="D1643" s="27"/>
    </row>
    <row r="1644" spans="4:4">
      <c r="D1644" s="27"/>
    </row>
    <row r="1645" spans="4:4">
      <c r="D1645" s="27"/>
    </row>
    <row r="1646" spans="4:4">
      <c r="D1646" s="27"/>
    </row>
    <row r="1647" spans="4:4">
      <c r="D1647" s="27"/>
    </row>
    <row r="1648" spans="4:4">
      <c r="D1648" s="27"/>
    </row>
    <row r="1649" spans="4:4">
      <c r="D1649" s="27"/>
    </row>
    <row r="1650" spans="4:4">
      <c r="D1650" s="27"/>
    </row>
    <row r="1651" spans="4:4">
      <c r="D1651" s="27"/>
    </row>
    <row r="1652" spans="4:4">
      <c r="D1652" s="27"/>
    </row>
    <row r="1653" spans="4:4">
      <c r="D1653" s="27"/>
    </row>
    <row r="1654" spans="4:4">
      <c r="D1654" s="27"/>
    </row>
    <row r="1655" spans="4:4">
      <c r="D1655" s="27"/>
    </row>
    <row r="1656" spans="4:4">
      <c r="D1656" s="27"/>
    </row>
    <row r="1657" spans="4:4">
      <c r="D1657" s="27"/>
    </row>
    <row r="1658" spans="4:4">
      <c r="D1658" s="27"/>
    </row>
    <row r="1659" spans="4:4">
      <c r="D1659" s="27"/>
    </row>
    <row r="1660" spans="4:4">
      <c r="D1660" s="27"/>
    </row>
    <row r="1661" spans="4:4">
      <c r="D1661" s="27"/>
    </row>
    <row r="1662" spans="4:4">
      <c r="D1662" s="27"/>
    </row>
    <row r="1663" spans="4:4">
      <c r="D1663" s="27"/>
    </row>
    <row r="1664" spans="4:4">
      <c r="D1664" s="27"/>
    </row>
    <row r="1665" spans="4:4">
      <c r="D1665" s="27"/>
    </row>
    <row r="1666" spans="4:4">
      <c r="D1666" s="27"/>
    </row>
    <row r="1667" spans="4:4">
      <c r="D1667" s="27"/>
    </row>
    <row r="1668" spans="4:4">
      <c r="D1668" s="27"/>
    </row>
    <row r="1669" spans="4:4">
      <c r="D1669" s="27"/>
    </row>
    <row r="1670" spans="4:4">
      <c r="D1670" s="27"/>
    </row>
    <row r="1671" spans="4:4">
      <c r="D1671" s="27"/>
    </row>
    <row r="1672" spans="4:4">
      <c r="D1672" s="27"/>
    </row>
    <row r="1673" spans="4:4">
      <c r="D1673" s="27"/>
    </row>
    <row r="1674" spans="4:4">
      <c r="D1674" s="27"/>
    </row>
    <row r="1675" spans="4:4">
      <c r="D1675" s="27"/>
    </row>
    <row r="1676" spans="4:4">
      <c r="D1676" s="27"/>
    </row>
    <row r="1677" spans="4:4">
      <c r="D1677" s="27"/>
    </row>
    <row r="1678" spans="4:4">
      <c r="D1678" s="27"/>
    </row>
    <row r="1679" spans="4:4">
      <c r="D1679" s="27"/>
    </row>
    <row r="1680" spans="4:4">
      <c r="D1680" s="27"/>
    </row>
    <row r="1681" spans="4:4">
      <c r="D1681" s="27"/>
    </row>
    <row r="1682" spans="4:4">
      <c r="D1682" s="27"/>
    </row>
    <row r="1683" spans="4:4">
      <c r="D1683" s="27"/>
    </row>
    <row r="1684" spans="4:4">
      <c r="D1684" s="27"/>
    </row>
    <row r="1685" spans="4:4">
      <c r="D1685" s="27"/>
    </row>
    <row r="1686" spans="4:4">
      <c r="D1686" s="27"/>
    </row>
    <row r="1687" spans="4:4">
      <c r="D1687" s="27"/>
    </row>
    <row r="1688" spans="4:4">
      <c r="D1688" s="27"/>
    </row>
    <row r="1689" spans="4:4">
      <c r="D1689" s="27"/>
    </row>
    <row r="1690" spans="4:4">
      <c r="D1690" s="27"/>
    </row>
    <row r="1691" spans="4:4">
      <c r="D1691" s="27"/>
    </row>
    <row r="1692" spans="4:4">
      <c r="D1692" s="27"/>
    </row>
    <row r="1693" spans="4:4">
      <c r="D1693" s="27"/>
    </row>
    <row r="1694" spans="4:4">
      <c r="D1694" s="27"/>
    </row>
    <row r="1695" spans="4:4">
      <c r="D1695" s="27"/>
    </row>
    <row r="1696" spans="4:4">
      <c r="D1696" s="27"/>
    </row>
    <row r="1697" spans="4:4">
      <c r="D1697" s="27"/>
    </row>
    <row r="1698" spans="4:4">
      <c r="D1698" s="27"/>
    </row>
    <row r="1699" spans="4:4">
      <c r="D1699" s="27"/>
    </row>
    <row r="1700" spans="4:4">
      <c r="D1700" s="27"/>
    </row>
    <row r="1701" spans="4:4">
      <c r="D1701" s="27"/>
    </row>
    <row r="1702" spans="4:4">
      <c r="D1702" s="27"/>
    </row>
    <row r="1703" spans="4:4">
      <c r="D1703" s="27"/>
    </row>
    <row r="1704" spans="4:4">
      <c r="D1704" s="27"/>
    </row>
    <row r="1705" spans="4:4">
      <c r="D1705" s="27"/>
    </row>
    <row r="1706" spans="4:4">
      <c r="D1706" s="27"/>
    </row>
    <row r="1707" spans="4:4">
      <c r="D1707" s="27"/>
    </row>
    <row r="1708" spans="4:4">
      <c r="D1708" s="27"/>
    </row>
    <row r="1709" spans="4:4">
      <c r="D1709" s="27"/>
    </row>
    <row r="1710" spans="4:4">
      <c r="D1710" s="27"/>
    </row>
    <row r="1711" spans="4:4">
      <c r="D1711" s="27"/>
    </row>
    <row r="1712" spans="4:4">
      <c r="D1712" s="27"/>
    </row>
    <row r="1713" spans="4:4">
      <c r="D1713" s="27"/>
    </row>
    <row r="1714" spans="4:4">
      <c r="D1714" s="27"/>
    </row>
    <row r="1715" spans="4:4">
      <c r="D1715" s="27"/>
    </row>
    <row r="1716" spans="4:4">
      <c r="D1716" s="27"/>
    </row>
    <row r="1717" spans="4:4">
      <c r="D1717" s="27"/>
    </row>
    <row r="1718" spans="4:4">
      <c r="D1718" s="27"/>
    </row>
    <row r="1719" spans="4:4">
      <c r="D1719" s="27"/>
    </row>
    <row r="1720" spans="4:4">
      <c r="D1720" s="27"/>
    </row>
    <row r="1721" spans="4:4">
      <c r="D1721" s="27"/>
    </row>
    <row r="1722" spans="4:4">
      <c r="D1722" s="27"/>
    </row>
    <row r="1723" spans="4:4">
      <c r="D1723" s="27"/>
    </row>
    <row r="1724" spans="4:4">
      <c r="D1724" s="27"/>
    </row>
    <row r="1725" spans="4:4">
      <c r="D1725" s="27"/>
    </row>
    <row r="1726" spans="4:4">
      <c r="D1726" s="27"/>
    </row>
    <row r="1727" spans="4:4">
      <c r="D1727" s="27"/>
    </row>
    <row r="1728" spans="4:4">
      <c r="D1728" s="27"/>
    </row>
    <row r="1729" spans="4:4">
      <c r="D1729" s="27"/>
    </row>
    <row r="1730" spans="4:4">
      <c r="D1730" s="27"/>
    </row>
    <row r="1731" spans="4:4">
      <c r="D1731" s="27"/>
    </row>
    <row r="1732" spans="4:4">
      <c r="D1732" s="27"/>
    </row>
    <row r="1733" spans="4:4">
      <c r="D1733" s="27"/>
    </row>
    <row r="1734" spans="4:4">
      <c r="D1734" s="27"/>
    </row>
    <row r="1735" spans="4:4">
      <c r="D1735" s="27"/>
    </row>
    <row r="1736" spans="4:4">
      <c r="D1736" s="27"/>
    </row>
    <row r="1737" spans="4:4">
      <c r="D1737" s="27"/>
    </row>
    <row r="1738" spans="4:4">
      <c r="D1738" s="27"/>
    </row>
    <row r="1739" spans="4:4">
      <c r="D1739" s="27"/>
    </row>
    <row r="1740" spans="4:4">
      <c r="D1740" s="27"/>
    </row>
    <row r="1741" spans="4:4">
      <c r="D1741" s="27"/>
    </row>
    <row r="1742" spans="4:4">
      <c r="D1742" s="27"/>
    </row>
    <row r="1743" spans="4:4">
      <c r="D1743" s="27"/>
    </row>
    <row r="1744" spans="4:4">
      <c r="D1744" s="27"/>
    </row>
    <row r="1745" spans="4:4">
      <c r="D1745" s="27"/>
    </row>
    <row r="1746" spans="4:4">
      <c r="D1746" s="27"/>
    </row>
    <row r="1747" spans="4:4">
      <c r="D1747" s="27"/>
    </row>
    <row r="1748" spans="4:4">
      <c r="D1748" s="27"/>
    </row>
    <row r="1749" spans="4:4">
      <c r="D1749" s="27"/>
    </row>
    <row r="1750" spans="4:4">
      <c r="D1750" s="27"/>
    </row>
    <row r="1751" spans="4:4">
      <c r="D1751" s="27"/>
    </row>
    <row r="1752" spans="4:4">
      <c r="D1752" s="27"/>
    </row>
    <row r="1753" spans="4:4">
      <c r="D1753" s="27"/>
    </row>
    <row r="1754" spans="4:4">
      <c r="D1754" s="27"/>
    </row>
    <row r="1755" spans="4:4">
      <c r="D1755" s="27"/>
    </row>
    <row r="1756" spans="4:4">
      <c r="D1756" s="27"/>
    </row>
    <row r="1757" spans="4:4">
      <c r="D1757" s="27"/>
    </row>
    <row r="1758" spans="4:4">
      <c r="D1758" s="27"/>
    </row>
    <row r="1759" spans="4:4">
      <c r="D1759" s="27"/>
    </row>
    <row r="1760" spans="4:4">
      <c r="D1760" s="27"/>
    </row>
    <row r="1761" spans="4:4">
      <c r="D1761" s="27"/>
    </row>
    <row r="1762" spans="4:4">
      <c r="D1762" s="27"/>
    </row>
    <row r="1763" spans="4:4">
      <c r="D1763" s="27"/>
    </row>
    <row r="1764" spans="4:4">
      <c r="D1764" s="27"/>
    </row>
    <row r="1765" spans="4:4">
      <c r="D1765" s="27"/>
    </row>
    <row r="1766" spans="4:4">
      <c r="D1766" s="27"/>
    </row>
    <row r="1767" spans="4:4">
      <c r="D1767" s="27"/>
    </row>
    <row r="1768" spans="4:4">
      <c r="D1768" s="27"/>
    </row>
    <row r="1769" spans="4:4">
      <c r="D1769" s="27"/>
    </row>
    <row r="1770" spans="4:4">
      <c r="D1770" s="27"/>
    </row>
    <row r="1771" spans="4:4">
      <c r="D1771" s="27"/>
    </row>
    <row r="1772" spans="4:4">
      <c r="D1772" s="27"/>
    </row>
    <row r="1773" spans="4:4">
      <c r="D1773" s="27"/>
    </row>
    <row r="1774" spans="4:4">
      <c r="D1774" s="27"/>
    </row>
    <row r="1775" spans="4:4">
      <c r="D1775" s="27"/>
    </row>
    <row r="1776" spans="4:4">
      <c r="D1776" s="27"/>
    </row>
    <row r="1777" spans="4:4">
      <c r="D1777" s="27"/>
    </row>
    <row r="1778" spans="4:4">
      <c r="D1778" s="27"/>
    </row>
    <row r="1779" spans="4:4">
      <c r="D1779" s="27"/>
    </row>
    <row r="1780" spans="4:4">
      <c r="D1780" s="27"/>
    </row>
    <row r="1781" spans="4:4">
      <c r="D1781" s="27"/>
    </row>
    <row r="1782" spans="4:4">
      <c r="D1782" s="27"/>
    </row>
    <row r="1783" spans="4:4">
      <c r="D1783" s="27"/>
    </row>
    <row r="1784" spans="4:4">
      <c r="D1784" s="27"/>
    </row>
    <row r="1785" spans="4:4">
      <c r="D1785" s="27"/>
    </row>
    <row r="1786" spans="4:4">
      <c r="D1786" s="27"/>
    </row>
    <row r="1787" spans="4:4">
      <c r="D1787" s="27"/>
    </row>
    <row r="1788" spans="4:4">
      <c r="D1788" s="27"/>
    </row>
    <row r="1789" spans="4:4">
      <c r="D1789" s="27"/>
    </row>
    <row r="1790" spans="4:4">
      <c r="D1790" s="27"/>
    </row>
    <row r="1791" spans="4:4">
      <c r="D1791" s="27"/>
    </row>
    <row r="1792" spans="4:4">
      <c r="D1792" s="27"/>
    </row>
    <row r="1793" spans="4:4">
      <c r="D1793" s="27"/>
    </row>
    <row r="1794" spans="4:4">
      <c r="D1794" s="27"/>
    </row>
    <row r="1795" spans="4:4">
      <c r="D1795" s="27"/>
    </row>
    <row r="1796" spans="4:4">
      <c r="D1796" s="27"/>
    </row>
    <row r="1797" spans="4:4">
      <c r="D1797" s="27"/>
    </row>
    <row r="1798" spans="4:4">
      <c r="D1798" s="27"/>
    </row>
    <row r="1799" spans="4:4">
      <c r="D1799" s="27"/>
    </row>
    <row r="1800" spans="4:4">
      <c r="D1800" s="27"/>
    </row>
    <row r="1801" spans="4:4">
      <c r="D1801" s="27"/>
    </row>
    <row r="1802" spans="4:4">
      <c r="D1802" s="27"/>
    </row>
    <row r="1803" spans="4:4">
      <c r="D1803" s="27"/>
    </row>
    <row r="1804" spans="4:4">
      <c r="D1804" s="27"/>
    </row>
    <row r="1805" spans="4:4">
      <c r="D1805" s="27"/>
    </row>
    <row r="1806" spans="4:4">
      <c r="D1806" s="27"/>
    </row>
    <row r="1807" spans="4:4">
      <c r="D1807" s="27"/>
    </row>
    <row r="1808" spans="4:4">
      <c r="D1808" s="27"/>
    </row>
    <row r="1809" spans="4:4">
      <c r="D1809" s="27"/>
    </row>
    <row r="1810" spans="4:4">
      <c r="D1810" s="27"/>
    </row>
    <row r="1811" spans="4:4">
      <c r="D1811" s="27"/>
    </row>
    <row r="1812" spans="4:4">
      <c r="D1812" s="27"/>
    </row>
    <row r="1813" spans="4:4">
      <c r="D1813" s="27"/>
    </row>
    <row r="1814" spans="4:4">
      <c r="D1814" s="27"/>
    </row>
    <row r="1815" spans="4:4">
      <c r="D1815" s="27"/>
    </row>
    <row r="1816" spans="4:4">
      <c r="D1816" s="27"/>
    </row>
    <row r="1817" spans="4:4">
      <c r="D1817" s="27"/>
    </row>
    <row r="1818" spans="4:4">
      <c r="D1818" s="27"/>
    </row>
    <row r="1819" spans="4:4">
      <c r="D1819" s="27"/>
    </row>
    <row r="1820" spans="4:4">
      <c r="D1820" s="27"/>
    </row>
    <row r="1821" spans="4:4">
      <c r="D1821" s="27"/>
    </row>
    <row r="1822" spans="4:4">
      <c r="D1822" s="27"/>
    </row>
    <row r="1823" spans="4:4">
      <c r="D1823" s="27"/>
    </row>
    <row r="1824" spans="4:4">
      <c r="D1824" s="27"/>
    </row>
    <row r="1825" spans="4:4">
      <c r="D1825" s="27"/>
    </row>
    <row r="1826" spans="4:4">
      <c r="D1826" s="27"/>
    </row>
    <row r="1827" spans="4:4">
      <c r="D1827" s="27"/>
    </row>
    <row r="1828" spans="4:4">
      <c r="D1828" s="27"/>
    </row>
    <row r="1829" spans="4:4">
      <c r="D1829" s="27"/>
    </row>
    <row r="1830" spans="4:4">
      <c r="D1830" s="27"/>
    </row>
    <row r="1831" spans="4:4">
      <c r="D1831" s="27"/>
    </row>
    <row r="1832" spans="4:4">
      <c r="D1832" s="27"/>
    </row>
    <row r="1833" spans="4:4">
      <c r="D1833" s="27"/>
    </row>
    <row r="1834" spans="4:4">
      <c r="D1834" s="27"/>
    </row>
    <row r="1835" spans="4:4">
      <c r="D1835" s="27"/>
    </row>
    <row r="1836" spans="4:4">
      <c r="D1836" s="27"/>
    </row>
    <row r="1837" spans="4:4">
      <c r="D1837" s="27"/>
    </row>
    <row r="1838" spans="4:4">
      <c r="D1838" s="27"/>
    </row>
    <row r="1839" spans="4:4">
      <c r="D1839" s="27"/>
    </row>
    <row r="1840" spans="4:4">
      <c r="D1840" s="27"/>
    </row>
    <row r="1841" spans="4:4">
      <c r="D1841" s="27"/>
    </row>
    <row r="1842" spans="4:4">
      <c r="D1842" s="27"/>
    </row>
    <row r="1843" spans="4:4">
      <c r="D1843" s="27"/>
    </row>
    <row r="1844" spans="4:4">
      <c r="D1844" s="27"/>
    </row>
    <row r="1845" spans="4:4">
      <c r="D1845" s="27"/>
    </row>
    <row r="1846" spans="4:4">
      <c r="D1846" s="27"/>
    </row>
    <row r="1847" spans="4:4">
      <c r="D1847" s="27"/>
    </row>
    <row r="1848" spans="4:4">
      <c r="D1848" s="27"/>
    </row>
    <row r="1849" spans="4:4">
      <c r="D1849" s="27"/>
    </row>
    <row r="1850" spans="4:4">
      <c r="D1850" s="27"/>
    </row>
    <row r="1851" spans="4:4">
      <c r="D1851" s="27"/>
    </row>
    <row r="1852" spans="4:4">
      <c r="D1852" s="27"/>
    </row>
    <row r="1853" spans="4:4">
      <c r="D1853" s="27"/>
    </row>
    <row r="1854" spans="4:4">
      <c r="D1854" s="27"/>
    </row>
    <row r="1855" spans="4:4">
      <c r="D1855" s="27"/>
    </row>
    <row r="1856" spans="4:4">
      <c r="D1856" s="27"/>
    </row>
    <row r="1857" spans="4:4">
      <c r="D1857" s="27"/>
    </row>
    <row r="1858" spans="4:4">
      <c r="D1858" s="27"/>
    </row>
    <row r="1859" spans="4:4">
      <c r="D1859" s="27"/>
    </row>
    <row r="1860" spans="4:4">
      <c r="D1860" s="27"/>
    </row>
    <row r="1861" spans="4:4">
      <c r="D1861" s="27"/>
    </row>
    <row r="1862" spans="4:4">
      <c r="D1862" s="27"/>
    </row>
    <row r="1863" spans="4:4">
      <c r="D1863" s="27"/>
    </row>
    <row r="1864" spans="4:4">
      <c r="D1864" s="27"/>
    </row>
    <row r="1865" spans="4:4">
      <c r="D1865" s="27"/>
    </row>
    <row r="1866" spans="4:4">
      <c r="D1866" s="27"/>
    </row>
    <row r="1867" spans="4:4">
      <c r="D1867" s="27"/>
    </row>
    <row r="1868" spans="4:4">
      <c r="D1868" s="27"/>
    </row>
    <row r="1869" spans="4:4">
      <c r="D1869" s="27"/>
    </row>
    <row r="1870" spans="4:4">
      <c r="D1870" s="27"/>
    </row>
    <row r="1871" spans="4:4">
      <c r="D1871" s="27"/>
    </row>
    <row r="1872" spans="4:4">
      <c r="D1872" s="27"/>
    </row>
    <row r="1873" spans="4:4">
      <c r="D1873" s="27"/>
    </row>
    <row r="1874" spans="4:4">
      <c r="D1874" s="27"/>
    </row>
    <row r="1875" spans="4:4">
      <c r="D1875" s="27"/>
    </row>
    <row r="1876" spans="4:4">
      <c r="D1876" s="27"/>
    </row>
    <row r="1877" spans="4:4">
      <c r="D1877" s="27"/>
    </row>
    <row r="1878" spans="4:4">
      <c r="D1878" s="27"/>
    </row>
    <row r="1879" spans="4:4">
      <c r="D1879" s="27"/>
    </row>
    <row r="1880" spans="4:4">
      <c r="D1880" s="27"/>
    </row>
    <row r="1881" spans="4:4">
      <c r="D1881" s="27"/>
    </row>
    <row r="1882" spans="4:4">
      <c r="D1882" s="27"/>
    </row>
    <row r="1883" spans="4:4">
      <c r="D1883" s="27"/>
    </row>
    <row r="1884" spans="4:4">
      <c r="D1884" s="27"/>
    </row>
    <row r="1885" spans="4:4">
      <c r="D1885" s="27"/>
    </row>
    <row r="1886" spans="4:4">
      <c r="D1886" s="27"/>
    </row>
    <row r="1887" spans="4:4">
      <c r="D1887" s="27"/>
    </row>
    <row r="1888" spans="4:4">
      <c r="D1888" s="27"/>
    </row>
    <row r="1889" spans="4:4">
      <c r="D1889" s="27"/>
    </row>
    <row r="1890" spans="4:4">
      <c r="D1890" s="27"/>
    </row>
    <row r="1891" spans="4:4">
      <c r="D1891" s="27"/>
    </row>
    <row r="1892" spans="4:4">
      <c r="D1892" s="27"/>
    </row>
    <row r="1893" spans="4:4">
      <c r="D1893" s="27"/>
    </row>
    <row r="1894" spans="4:4">
      <c r="D1894" s="27"/>
    </row>
    <row r="1895" spans="4:4">
      <c r="D1895" s="27"/>
    </row>
    <row r="1896" spans="4:4">
      <c r="D1896" s="27"/>
    </row>
    <row r="1897" spans="4:4">
      <c r="D1897" s="27"/>
    </row>
    <row r="1898" spans="4:4">
      <c r="D1898" s="27"/>
    </row>
    <row r="1899" spans="4:4">
      <c r="D1899" s="27"/>
    </row>
    <row r="1900" spans="4:4">
      <c r="D1900" s="27"/>
    </row>
    <row r="1901" spans="4:4">
      <c r="D1901" s="27"/>
    </row>
    <row r="1902" spans="4:4">
      <c r="D1902" s="27"/>
    </row>
    <row r="1903" spans="4:4">
      <c r="D1903" s="27"/>
    </row>
    <row r="1904" spans="4:4">
      <c r="D1904" s="27"/>
    </row>
    <row r="1905" spans="4:4">
      <c r="D1905" s="27"/>
    </row>
    <row r="1906" spans="4:4">
      <c r="D1906" s="27"/>
    </row>
    <row r="1907" spans="4:4">
      <c r="D1907" s="27"/>
    </row>
    <row r="1908" spans="4:4">
      <c r="D1908" s="27"/>
    </row>
    <row r="1909" spans="4:4">
      <c r="D1909" s="27"/>
    </row>
    <row r="1910" spans="4:4">
      <c r="D1910" s="27"/>
    </row>
    <row r="1911" spans="4:4">
      <c r="D1911" s="27"/>
    </row>
    <row r="1912" spans="4:4">
      <c r="D1912" s="27"/>
    </row>
    <row r="1913" spans="4:4">
      <c r="D1913" s="27"/>
    </row>
    <row r="1914" spans="4:4">
      <c r="D1914" s="27"/>
    </row>
    <row r="1915" spans="4:4">
      <c r="D1915" s="27"/>
    </row>
    <row r="1916" spans="4:4">
      <c r="D1916" s="27"/>
    </row>
    <row r="1917" spans="4:4">
      <c r="D1917" s="27"/>
    </row>
    <row r="1918" spans="4:4">
      <c r="D1918" s="27"/>
    </row>
    <row r="1919" spans="4:4">
      <c r="D1919" s="27"/>
    </row>
    <row r="1920" spans="4:4">
      <c r="D1920" s="27"/>
    </row>
    <row r="1921" spans="4:4">
      <c r="D1921" s="27"/>
    </row>
    <row r="1922" spans="4:4">
      <c r="D1922" s="27"/>
    </row>
    <row r="1923" spans="4:4">
      <c r="D1923" s="27"/>
    </row>
    <row r="1924" spans="4:4">
      <c r="D1924" s="27"/>
    </row>
    <row r="1925" spans="4:4">
      <c r="D1925" s="27"/>
    </row>
    <row r="1926" spans="4:4">
      <c r="D1926" s="27"/>
    </row>
    <row r="1927" spans="4:4">
      <c r="D1927" s="27"/>
    </row>
    <row r="1928" spans="4:4">
      <c r="D1928" s="27"/>
    </row>
    <row r="1929" spans="4:4">
      <c r="D1929" s="27"/>
    </row>
    <row r="1930" spans="4:4">
      <c r="D1930" s="27"/>
    </row>
    <row r="1931" spans="4:4">
      <c r="D1931" s="27"/>
    </row>
    <row r="1932" spans="4:4">
      <c r="D1932" s="27"/>
    </row>
    <row r="1933" spans="4:4">
      <c r="D1933" s="27"/>
    </row>
    <row r="1934" spans="4:4">
      <c r="D1934" s="27"/>
    </row>
    <row r="1935" spans="4:4">
      <c r="D1935" s="27"/>
    </row>
    <row r="1936" spans="4:4">
      <c r="D1936" s="27"/>
    </row>
    <row r="1937" spans="4:4">
      <c r="D1937" s="27"/>
    </row>
    <row r="1938" spans="4:4">
      <c r="D1938" s="27"/>
    </row>
    <row r="1939" spans="4:4">
      <c r="D1939" s="27"/>
    </row>
    <row r="1940" spans="4:4">
      <c r="D1940" s="27"/>
    </row>
    <row r="1941" spans="4:4">
      <c r="D1941" s="27"/>
    </row>
    <row r="1942" spans="4:4">
      <c r="D1942" s="27"/>
    </row>
    <row r="1943" spans="4:4">
      <c r="D1943" s="27"/>
    </row>
    <row r="1944" spans="4:4">
      <c r="D1944" s="27"/>
    </row>
    <row r="1945" spans="4:4">
      <c r="D1945" s="27"/>
    </row>
    <row r="1946" spans="4:4">
      <c r="D1946" s="27"/>
    </row>
    <row r="1947" spans="4:4">
      <c r="D1947" s="27"/>
    </row>
    <row r="1948" spans="4:4">
      <c r="D1948" s="27"/>
    </row>
    <row r="1949" spans="4:4">
      <c r="D1949" s="27"/>
    </row>
    <row r="1950" spans="4:4">
      <c r="D1950" s="27"/>
    </row>
    <row r="1951" spans="4:4">
      <c r="D1951" s="27"/>
    </row>
    <row r="1952" spans="4:4">
      <c r="D1952" s="27"/>
    </row>
    <row r="1953" spans="4:4">
      <c r="D1953" s="27"/>
    </row>
    <row r="1954" spans="4:4">
      <c r="D1954" s="27"/>
    </row>
    <row r="1955" spans="4:4">
      <c r="D1955" s="27"/>
    </row>
    <row r="1956" spans="4:4">
      <c r="D1956" s="27"/>
    </row>
    <row r="1957" spans="4:4">
      <c r="D1957" s="27"/>
    </row>
    <row r="1958" spans="4:4">
      <c r="D1958" s="27"/>
    </row>
    <row r="1959" spans="4:4">
      <c r="D1959" s="27"/>
    </row>
    <row r="1960" spans="4:4">
      <c r="D1960" s="27"/>
    </row>
    <row r="1961" spans="4:4">
      <c r="D1961" s="27"/>
    </row>
    <row r="1962" spans="4:4">
      <c r="D1962" s="27"/>
    </row>
    <row r="1963" spans="4:4">
      <c r="D1963" s="27"/>
    </row>
    <row r="1964" spans="4:4">
      <c r="D1964" s="27"/>
    </row>
    <row r="1965" spans="4:4">
      <c r="D1965" s="27"/>
    </row>
    <row r="1966" spans="4:4">
      <c r="D1966" s="27"/>
    </row>
    <row r="1967" spans="4:4">
      <c r="D1967" s="27"/>
    </row>
    <row r="1968" spans="4:4">
      <c r="D1968" s="27"/>
    </row>
    <row r="1969" spans="4:4">
      <c r="D1969" s="27"/>
    </row>
    <row r="1970" spans="4:4">
      <c r="D1970" s="27"/>
    </row>
    <row r="1971" spans="4:4">
      <c r="D1971" s="27"/>
    </row>
    <row r="1972" spans="4:4">
      <c r="D1972" s="27"/>
    </row>
    <row r="1973" spans="4:4">
      <c r="D1973" s="27"/>
    </row>
    <row r="1974" spans="4:4">
      <c r="D1974" s="27"/>
    </row>
    <row r="1975" spans="4:4">
      <c r="D1975" s="27"/>
    </row>
    <row r="1976" spans="4:4">
      <c r="D1976" s="27"/>
    </row>
    <row r="1977" spans="4:4">
      <c r="D1977" s="27"/>
    </row>
    <row r="1978" spans="4:4">
      <c r="D1978" s="27"/>
    </row>
    <row r="1979" spans="4:4">
      <c r="D1979" s="27"/>
    </row>
    <row r="1980" spans="4:4">
      <c r="D1980" s="27"/>
    </row>
    <row r="1981" spans="4:4">
      <c r="D1981" s="27"/>
    </row>
    <row r="1982" spans="4:4">
      <c r="D1982" s="27"/>
    </row>
    <row r="1983" spans="4:4">
      <c r="D1983" s="27"/>
    </row>
    <row r="1984" spans="4:4">
      <c r="D1984" s="27"/>
    </row>
    <row r="1985" spans="4:4">
      <c r="D1985" s="27"/>
    </row>
    <row r="1986" spans="4:4">
      <c r="D1986" s="27"/>
    </row>
    <row r="1987" spans="4:4">
      <c r="D1987" s="27"/>
    </row>
    <row r="1988" spans="4:4">
      <c r="D1988" s="27"/>
    </row>
    <row r="1989" spans="4:4">
      <c r="D1989" s="27"/>
    </row>
    <row r="1990" spans="4:4">
      <c r="D1990" s="27"/>
    </row>
    <row r="1991" spans="4:4">
      <c r="D1991" s="27"/>
    </row>
    <row r="1992" spans="4:4">
      <c r="D1992" s="27"/>
    </row>
    <row r="1993" spans="4:4">
      <c r="D1993" s="27"/>
    </row>
    <row r="1994" spans="4:4">
      <c r="D1994" s="27"/>
    </row>
    <row r="1995" spans="4:4">
      <c r="D1995" s="27"/>
    </row>
    <row r="1996" spans="4:4">
      <c r="D1996" s="27"/>
    </row>
    <row r="1997" spans="4:4">
      <c r="D1997" s="27"/>
    </row>
    <row r="1998" spans="4:4">
      <c r="D1998" s="27"/>
    </row>
    <row r="1999" spans="4:4">
      <c r="D1999" s="27"/>
    </row>
    <row r="2000" spans="4:4">
      <c r="D2000" s="27"/>
    </row>
    <row r="2001" spans="4:4">
      <c r="D2001" s="27"/>
    </row>
    <row r="2002" spans="4:4">
      <c r="D2002" s="27"/>
    </row>
    <row r="2003" spans="4:4">
      <c r="D2003" s="27"/>
    </row>
    <row r="2004" spans="4:4">
      <c r="D2004" s="27"/>
    </row>
    <row r="2005" spans="4:4">
      <c r="D2005" s="27"/>
    </row>
    <row r="2006" spans="4:4">
      <c r="D2006" s="27"/>
    </row>
    <row r="2007" spans="4:4">
      <c r="D2007" s="27"/>
    </row>
    <row r="2008" spans="4:4">
      <c r="D2008" s="27"/>
    </row>
    <row r="2009" spans="4:4">
      <c r="D2009" s="27"/>
    </row>
    <row r="2010" spans="4:4">
      <c r="D2010" s="27"/>
    </row>
    <row r="2011" spans="4:4">
      <c r="D2011" s="27"/>
    </row>
    <row r="2012" spans="4:4">
      <c r="D2012" s="27"/>
    </row>
    <row r="2013" spans="4:4">
      <c r="D2013" s="27"/>
    </row>
    <row r="2014" spans="4:4">
      <c r="D2014" s="27"/>
    </row>
    <row r="2015" spans="4:4">
      <c r="D2015" s="27"/>
    </row>
    <row r="2016" spans="4:4">
      <c r="D2016" s="27"/>
    </row>
    <row r="2017" spans="4:4">
      <c r="D2017" s="27"/>
    </row>
    <row r="2018" spans="4:4">
      <c r="D2018" s="27"/>
    </row>
    <row r="2019" spans="4:4">
      <c r="D2019" s="27"/>
    </row>
    <row r="2020" spans="4:4">
      <c r="D2020" s="27"/>
    </row>
    <row r="2021" spans="4:4">
      <c r="D2021" s="27"/>
    </row>
    <row r="2022" spans="4:4">
      <c r="D2022" s="27"/>
    </row>
    <row r="2023" spans="4:4">
      <c r="D2023" s="27"/>
    </row>
    <row r="2024" spans="4:4">
      <c r="D2024" s="27"/>
    </row>
    <row r="2025" spans="4:4">
      <c r="D2025" s="27"/>
    </row>
    <row r="2026" spans="4:4">
      <c r="D2026" s="27"/>
    </row>
    <row r="2027" spans="4:4">
      <c r="D2027" s="27"/>
    </row>
    <row r="2028" spans="4:4">
      <c r="D2028" s="27"/>
    </row>
    <row r="2029" spans="4:4">
      <c r="D2029" s="27"/>
    </row>
    <row r="2030" spans="4:4">
      <c r="D2030" s="27"/>
    </row>
    <row r="2031" spans="4:4">
      <c r="D2031" s="27"/>
    </row>
    <row r="2032" spans="4:4">
      <c r="D2032" s="27"/>
    </row>
    <row r="2033" spans="4:4">
      <c r="D2033" s="27"/>
    </row>
    <row r="2034" spans="4:4">
      <c r="D2034" s="27"/>
    </row>
    <row r="2035" spans="4:4">
      <c r="D2035" s="27"/>
    </row>
    <row r="2036" spans="4:4">
      <c r="D2036" s="27"/>
    </row>
    <row r="2037" spans="4:4">
      <c r="D2037" s="27"/>
    </row>
    <row r="2038" spans="4:4">
      <c r="D2038" s="27"/>
    </row>
    <row r="2039" spans="4:4">
      <c r="D2039" s="27"/>
    </row>
    <row r="2040" spans="4:4">
      <c r="D2040" s="27"/>
    </row>
    <row r="2041" spans="4:4">
      <c r="D2041" s="27"/>
    </row>
    <row r="2042" spans="4:4">
      <c r="D2042" s="27"/>
    </row>
    <row r="2043" spans="4:4">
      <c r="D2043" s="27"/>
    </row>
    <row r="2044" spans="4:4">
      <c r="D2044" s="27"/>
    </row>
    <row r="2045" spans="4:4">
      <c r="D2045" s="27"/>
    </row>
    <row r="2046" spans="4:4">
      <c r="D2046" s="27"/>
    </row>
    <row r="2047" spans="4:4">
      <c r="D2047" s="27"/>
    </row>
    <row r="2048" spans="4:4">
      <c r="D2048" s="27"/>
    </row>
    <row r="2049" spans="4:4">
      <c r="D2049" s="27"/>
    </row>
    <row r="2050" spans="4:4">
      <c r="D2050" s="27"/>
    </row>
    <row r="2051" spans="4:4">
      <c r="D2051" s="27"/>
    </row>
    <row r="2052" spans="4:4">
      <c r="D2052" s="27"/>
    </row>
    <row r="2053" spans="4:4">
      <c r="D2053" s="27"/>
    </row>
    <row r="2054" spans="4:4">
      <c r="D2054" s="27"/>
    </row>
    <row r="2055" spans="4:4">
      <c r="D2055" s="27"/>
    </row>
    <row r="2056" spans="4:4">
      <c r="D2056" s="27"/>
    </row>
    <row r="2057" spans="4:4">
      <c r="D2057" s="27"/>
    </row>
    <row r="2058" spans="4:4">
      <c r="D2058" s="27"/>
    </row>
    <row r="2059" spans="4:4">
      <c r="D2059" s="27"/>
    </row>
    <row r="2060" spans="4:4">
      <c r="D2060" s="27"/>
    </row>
    <row r="2061" spans="4:4">
      <c r="D2061" s="27"/>
    </row>
    <row r="2062" spans="4:4">
      <c r="D2062" s="27"/>
    </row>
    <row r="2063" spans="4:4">
      <c r="D2063" s="27"/>
    </row>
    <row r="2064" spans="4:4">
      <c r="D2064" s="27"/>
    </row>
    <row r="2065" spans="4:4">
      <c r="D2065" s="27"/>
    </row>
    <row r="2066" spans="4:4">
      <c r="D2066" s="27"/>
    </row>
    <row r="2067" spans="4:4">
      <c r="D2067" s="27"/>
    </row>
    <row r="2068" spans="4:4">
      <c r="D2068" s="27"/>
    </row>
    <row r="2069" spans="4:4">
      <c r="D2069" s="27"/>
    </row>
    <row r="2070" spans="4:4">
      <c r="D2070" s="27"/>
    </row>
    <row r="2071" spans="4:4">
      <c r="D2071" s="27"/>
    </row>
    <row r="2072" spans="4:4">
      <c r="D2072" s="27"/>
    </row>
    <row r="2073" spans="4:4">
      <c r="D2073" s="27"/>
    </row>
    <row r="2074" spans="4:4">
      <c r="D2074" s="27"/>
    </row>
    <row r="2075" spans="4:4">
      <c r="D2075" s="27"/>
    </row>
    <row r="2076" spans="4:4">
      <c r="D2076" s="27"/>
    </row>
    <row r="2077" spans="4:4">
      <c r="D2077" s="27"/>
    </row>
    <row r="2078" spans="4:4">
      <c r="D2078" s="27"/>
    </row>
    <row r="2079" spans="4:4">
      <c r="D2079" s="27"/>
    </row>
    <row r="2080" spans="4:4">
      <c r="D2080" s="27"/>
    </row>
    <row r="2081" spans="4:4">
      <c r="D2081" s="27"/>
    </row>
    <row r="2082" spans="4:4">
      <c r="D2082" s="27"/>
    </row>
    <row r="2083" spans="4:4">
      <c r="D2083" s="27"/>
    </row>
    <row r="2084" spans="4:4">
      <c r="D2084" s="27"/>
    </row>
    <row r="2085" spans="4:4">
      <c r="D2085" s="27"/>
    </row>
    <row r="2086" spans="4:4">
      <c r="D2086" s="27"/>
    </row>
    <row r="2087" spans="4:4">
      <c r="D2087" s="27"/>
    </row>
    <row r="2088" spans="4:4">
      <c r="D2088" s="27"/>
    </row>
    <row r="2089" spans="4:4">
      <c r="D2089" s="27"/>
    </row>
    <row r="2090" spans="4:4">
      <c r="D2090" s="27"/>
    </row>
    <row r="2091" spans="4:4">
      <c r="D2091" s="27"/>
    </row>
    <row r="2092" spans="4:4">
      <c r="D2092" s="27"/>
    </row>
    <row r="2093" spans="4:4">
      <c r="D2093" s="27"/>
    </row>
    <row r="2094" spans="4:4">
      <c r="D2094" s="27"/>
    </row>
    <row r="2095" spans="4:4">
      <c r="D2095" s="27"/>
    </row>
    <row r="2096" spans="4:4">
      <c r="D2096" s="27"/>
    </row>
    <row r="2097" spans="4:4">
      <c r="D2097" s="27"/>
    </row>
    <row r="2098" spans="4:4">
      <c r="D2098" s="27"/>
    </row>
    <row r="2099" spans="4:4">
      <c r="D2099" s="27"/>
    </row>
    <row r="2100" spans="4:4">
      <c r="D2100" s="27"/>
    </row>
    <row r="2101" spans="4:4">
      <c r="D2101" s="27"/>
    </row>
    <row r="2102" spans="4:4">
      <c r="D2102" s="27"/>
    </row>
    <row r="2103" spans="4:4">
      <c r="D2103" s="27"/>
    </row>
    <row r="2104" spans="4:4">
      <c r="D2104" s="27"/>
    </row>
    <row r="2105" spans="4:4">
      <c r="D2105" s="27"/>
    </row>
    <row r="2106" spans="4:4">
      <c r="D2106" s="27"/>
    </row>
    <row r="2107" spans="4:4">
      <c r="D2107" s="27"/>
    </row>
    <row r="2108" spans="4:4">
      <c r="D2108" s="27"/>
    </row>
    <row r="2109" spans="4:4">
      <c r="D2109" s="27"/>
    </row>
    <row r="2110" spans="4:4">
      <c r="D2110" s="27"/>
    </row>
    <row r="2111" spans="4:4">
      <c r="D2111" s="27"/>
    </row>
    <row r="2112" spans="4:4">
      <c r="D2112" s="27"/>
    </row>
    <row r="2113" spans="4:4">
      <c r="D2113" s="27"/>
    </row>
    <row r="2114" spans="4:4">
      <c r="D2114" s="27"/>
    </row>
    <row r="2115" spans="4:4">
      <c r="D2115" s="27"/>
    </row>
    <row r="2116" spans="4:4">
      <c r="D2116" s="27"/>
    </row>
    <row r="2117" spans="4:4">
      <c r="D2117" s="27"/>
    </row>
    <row r="2118" spans="4:4">
      <c r="D2118" s="27"/>
    </row>
    <row r="2119" spans="4:4">
      <c r="D2119" s="27"/>
    </row>
    <row r="2120" spans="4:4">
      <c r="D2120" s="27"/>
    </row>
    <row r="2121" spans="4:4">
      <c r="D2121" s="27"/>
    </row>
    <row r="2122" spans="4:4">
      <c r="D2122" s="27"/>
    </row>
    <row r="2123" spans="4:4">
      <c r="D2123" s="27"/>
    </row>
    <row r="2124" spans="4:4">
      <c r="D2124" s="27"/>
    </row>
    <row r="2125" spans="4:4">
      <c r="D2125" s="27"/>
    </row>
    <row r="2126" spans="4:4">
      <c r="D2126" s="27"/>
    </row>
    <row r="2127" spans="4:4">
      <c r="D2127" s="27"/>
    </row>
    <row r="2128" spans="4:4">
      <c r="D2128" s="27"/>
    </row>
    <row r="2129" spans="4:4">
      <c r="D2129" s="27"/>
    </row>
    <row r="2130" spans="4:4">
      <c r="D2130" s="27"/>
    </row>
    <row r="2131" spans="4:4">
      <c r="D2131" s="27"/>
    </row>
    <row r="2132" spans="4:4">
      <c r="D2132" s="27"/>
    </row>
    <row r="2133" spans="4:4">
      <c r="D2133" s="27"/>
    </row>
    <row r="2134" spans="4:4">
      <c r="D2134" s="27"/>
    </row>
    <row r="2135" spans="4:4">
      <c r="D2135" s="27"/>
    </row>
    <row r="2136" spans="4:4">
      <c r="D2136" s="27"/>
    </row>
    <row r="2137" spans="4:4">
      <c r="D2137" s="27"/>
    </row>
    <row r="2138" spans="4:4">
      <c r="D2138" s="27"/>
    </row>
    <row r="2139" spans="4:4">
      <c r="D2139" s="27"/>
    </row>
    <row r="2140" spans="4:4">
      <c r="D2140" s="27"/>
    </row>
    <row r="2141" spans="4:4">
      <c r="D2141" s="27"/>
    </row>
    <row r="2142" spans="4:4">
      <c r="D2142" s="27"/>
    </row>
    <row r="2143" spans="4:4">
      <c r="D2143" s="27"/>
    </row>
    <row r="2144" spans="4:4">
      <c r="D2144" s="27"/>
    </row>
    <row r="2145" spans="4:4">
      <c r="D2145" s="27"/>
    </row>
    <row r="2146" spans="4:4">
      <c r="D2146" s="27"/>
    </row>
    <row r="2147" spans="4:4">
      <c r="D2147" s="27"/>
    </row>
    <row r="2148" spans="4:4">
      <c r="D2148" s="27"/>
    </row>
    <row r="2149" spans="4:4">
      <c r="D2149" s="27"/>
    </row>
    <row r="2150" spans="4:4">
      <c r="D2150" s="27"/>
    </row>
    <row r="2151" spans="4:4">
      <c r="D2151" s="27"/>
    </row>
    <row r="2152" spans="4:4">
      <c r="D2152" s="27"/>
    </row>
    <row r="2153" spans="4:4">
      <c r="D2153" s="27"/>
    </row>
    <row r="2154" spans="4:4">
      <c r="D2154" s="27"/>
    </row>
    <row r="2155" spans="4:4">
      <c r="D2155" s="27"/>
    </row>
    <row r="2156" spans="4:4">
      <c r="D2156" s="27"/>
    </row>
    <row r="2157" spans="4:4">
      <c r="D2157" s="27"/>
    </row>
    <row r="2158" spans="4:4">
      <c r="D2158" s="27"/>
    </row>
    <row r="2159" spans="4:4">
      <c r="D2159" s="27"/>
    </row>
    <row r="2160" spans="4:4">
      <c r="D2160" s="27"/>
    </row>
    <row r="2161" spans="4:4">
      <c r="D2161" s="27"/>
    </row>
    <row r="2162" spans="4:4">
      <c r="D2162" s="27"/>
    </row>
    <row r="2163" spans="4:4">
      <c r="D2163" s="27"/>
    </row>
    <row r="2164" spans="4:4">
      <c r="D2164" s="27"/>
    </row>
    <row r="2165" spans="4:4">
      <c r="D2165" s="27"/>
    </row>
    <row r="2166" spans="4:4">
      <c r="D2166" s="27"/>
    </row>
    <row r="2167" spans="4:4">
      <c r="D2167" s="27"/>
    </row>
    <row r="2168" spans="4:4">
      <c r="D2168" s="27"/>
    </row>
    <row r="2169" spans="4:4">
      <c r="D2169" s="27"/>
    </row>
    <row r="2170" spans="4:4">
      <c r="D2170" s="27"/>
    </row>
    <row r="2171" spans="4:4">
      <c r="D2171" s="27"/>
    </row>
    <row r="2172" spans="4:4">
      <c r="D2172" s="27"/>
    </row>
    <row r="2173" spans="4:4">
      <c r="D2173" s="27"/>
    </row>
    <row r="2174" spans="4:4">
      <c r="D2174" s="27"/>
    </row>
    <row r="2175" spans="4:4">
      <c r="D2175" s="27"/>
    </row>
    <row r="2176" spans="4:4">
      <c r="D2176" s="27"/>
    </row>
    <row r="2177" spans="4:4">
      <c r="D2177" s="27"/>
    </row>
    <row r="2178" spans="4:4">
      <c r="D2178" s="27"/>
    </row>
    <row r="2179" spans="4:4">
      <c r="D2179" s="27"/>
    </row>
    <row r="2180" spans="4:4">
      <c r="D2180" s="27"/>
    </row>
    <row r="2181" spans="4:4">
      <c r="D2181" s="27"/>
    </row>
    <row r="2182" spans="4:4">
      <c r="D2182" s="27"/>
    </row>
    <row r="2183" spans="4:4">
      <c r="D2183" s="27"/>
    </row>
    <row r="2184" spans="4:4">
      <c r="D2184" s="27"/>
    </row>
    <row r="2185" spans="4:4">
      <c r="D2185" s="27"/>
    </row>
    <row r="2186" spans="4:4">
      <c r="D2186" s="27"/>
    </row>
    <row r="2187" spans="4:4">
      <c r="D2187" s="27"/>
    </row>
    <row r="2188" spans="4:4">
      <c r="D2188" s="27"/>
    </row>
    <row r="2189" spans="4:4">
      <c r="D2189" s="27"/>
    </row>
    <row r="2190" spans="4:4">
      <c r="D2190" s="27"/>
    </row>
    <row r="2191" spans="4:4">
      <c r="D2191" s="27"/>
    </row>
    <row r="2192" spans="4:4">
      <c r="D2192" s="27"/>
    </row>
    <row r="2193" spans="4:4">
      <c r="D2193" s="27"/>
    </row>
    <row r="2194" spans="4:4">
      <c r="D2194" s="27"/>
    </row>
    <row r="2195" spans="4:4">
      <c r="D2195" s="27"/>
    </row>
    <row r="2196" spans="4:4">
      <c r="D2196" s="27"/>
    </row>
    <row r="2197" spans="4:4">
      <c r="D2197" s="27"/>
    </row>
    <row r="2198" spans="4:4">
      <c r="D2198" s="27"/>
    </row>
    <row r="2199" spans="4:4">
      <c r="D2199" s="27"/>
    </row>
    <row r="2200" spans="4:4">
      <c r="D2200" s="27"/>
    </row>
    <row r="2201" spans="4:4">
      <c r="D2201" s="27"/>
    </row>
    <row r="2202" spans="4:4">
      <c r="D2202" s="27"/>
    </row>
    <row r="2203" spans="4:4">
      <c r="D2203" s="27"/>
    </row>
    <row r="2204" spans="4:4">
      <c r="D2204" s="27"/>
    </row>
    <row r="2205" spans="4:4">
      <c r="D2205" s="27"/>
    </row>
    <row r="2206" spans="4:4">
      <c r="D2206" s="27"/>
    </row>
    <row r="2207" spans="4:4">
      <c r="D2207" s="27"/>
    </row>
    <row r="2208" spans="4:4">
      <c r="D2208" s="27"/>
    </row>
    <row r="2209" spans="4:4">
      <c r="D2209" s="27"/>
    </row>
    <row r="2210" spans="4:4">
      <c r="D2210" s="27"/>
    </row>
    <row r="2211" spans="4:4">
      <c r="D2211" s="27"/>
    </row>
    <row r="2212" spans="4:4">
      <c r="D2212" s="27"/>
    </row>
    <row r="2213" spans="4:4">
      <c r="D2213" s="27"/>
    </row>
    <row r="2214" spans="4:4">
      <c r="D2214" s="27"/>
    </row>
    <row r="2215" spans="4:4">
      <c r="D2215" s="27"/>
    </row>
    <row r="2216" spans="4:4">
      <c r="D2216" s="27"/>
    </row>
    <row r="2217" spans="4:4">
      <c r="D2217" s="27"/>
    </row>
    <row r="2218" spans="4:4">
      <c r="D2218" s="27"/>
    </row>
    <row r="2219" spans="4:4">
      <c r="D2219" s="27"/>
    </row>
    <row r="2220" spans="4:4">
      <c r="D2220" s="27"/>
    </row>
    <row r="2221" spans="4:4">
      <c r="D2221" s="27"/>
    </row>
    <row r="2222" spans="4:4">
      <c r="D2222" s="27"/>
    </row>
    <row r="2223" spans="4:4">
      <c r="D2223" s="27"/>
    </row>
    <row r="2224" spans="4:4">
      <c r="D2224" s="27"/>
    </row>
    <row r="2225" spans="4:4">
      <c r="D2225" s="27"/>
    </row>
    <row r="2226" spans="4:4">
      <c r="D2226" s="27"/>
    </row>
    <row r="2227" spans="4:4">
      <c r="D2227" s="27"/>
    </row>
    <row r="2228" spans="4:4">
      <c r="D2228" s="27"/>
    </row>
    <row r="2229" spans="4:4">
      <c r="D2229" s="27"/>
    </row>
    <row r="2230" spans="4:4">
      <c r="D2230" s="27"/>
    </row>
    <row r="2231" spans="4:4">
      <c r="D2231" s="27"/>
    </row>
    <row r="2232" spans="4:4">
      <c r="D2232" s="27"/>
    </row>
    <row r="2233" spans="4:4">
      <c r="D2233" s="27"/>
    </row>
    <row r="2234" spans="4:4">
      <c r="D2234" s="27"/>
    </row>
    <row r="2235" spans="4:4">
      <c r="D2235" s="27"/>
    </row>
    <row r="2236" spans="4:4">
      <c r="D2236" s="27"/>
    </row>
    <row r="2237" spans="4:4">
      <c r="D2237" s="27"/>
    </row>
    <row r="2238" spans="4:4">
      <c r="D2238" s="27"/>
    </row>
    <row r="2239" spans="4:4">
      <c r="D2239" s="27"/>
    </row>
    <row r="2240" spans="4:4">
      <c r="D2240" s="27"/>
    </row>
    <row r="2241" spans="4:4">
      <c r="D2241" s="27"/>
    </row>
    <row r="2242" spans="4:4">
      <c r="D2242" s="27"/>
    </row>
    <row r="2243" spans="4:4">
      <c r="D2243" s="27"/>
    </row>
    <row r="2244" spans="4:4">
      <c r="D2244" s="27"/>
    </row>
    <row r="2245" spans="4:4">
      <c r="D2245" s="27"/>
    </row>
    <row r="2246" spans="4:4">
      <c r="D2246" s="27"/>
    </row>
    <row r="2247" spans="4:4">
      <c r="D2247" s="27"/>
    </row>
    <row r="2248" spans="4:4">
      <c r="D2248" s="27"/>
    </row>
    <row r="2249" spans="4:4">
      <c r="D2249" s="27"/>
    </row>
    <row r="2250" spans="4:4">
      <c r="D2250" s="27"/>
    </row>
    <row r="2251" spans="4:4">
      <c r="D2251" s="27"/>
    </row>
    <row r="2252" spans="4:4">
      <c r="D2252" s="27"/>
    </row>
    <row r="2253" spans="4:4">
      <c r="D2253" s="27"/>
    </row>
    <row r="2254" spans="4:4">
      <c r="D2254" s="27"/>
    </row>
    <row r="2255" spans="4:4">
      <c r="D2255" s="27"/>
    </row>
    <row r="2256" spans="4:4">
      <c r="D2256" s="27"/>
    </row>
    <row r="2257" spans="4:4">
      <c r="D2257" s="27"/>
    </row>
    <row r="2258" spans="4:4">
      <c r="D2258" s="27"/>
    </row>
    <row r="2259" spans="4:4">
      <c r="D2259" s="27"/>
    </row>
    <row r="2260" spans="4:4">
      <c r="D2260" s="27"/>
    </row>
    <row r="2261" spans="4:4">
      <c r="D2261" s="27"/>
    </row>
    <row r="2262" spans="4:4">
      <c r="D2262" s="27"/>
    </row>
    <row r="2263" spans="4:4">
      <c r="D2263" s="27"/>
    </row>
    <row r="2264" spans="4:4">
      <c r="D2264" s="27"/>
    </row>
    <row r="2265" spans="4:4">
      <c r="D2265" s="27"/>
    </row>
    <row r="2266" spans="4:4">
      <c r="D2266" s="27"/>
    </row>
    <row r="2267" spans="4:4">
      <c r="D2267" s="27"/>
    </row>
    <row r="2268" spans="4:4">
      <c r="D2268" s="27"/>
    </row>
    <row r="2269" spans="4:4">
      <c r="D2269" s="27"/>
    </row>
    <row r="2270" spans="4:4">
      <c r="D2270" s="27"/>
    </row>
    <row r="2271" spans="4:4">
      <c r="D2271" s="27"/>
    </row>
    <row r="2272" spans="4:4">
      <c r="D2272" s="27"/>
    </row>
    <row r="2273" spans="4:4">
      <c r="D2273" s="27"/>
    </row>
    <row r="2274" spans="4:4">
      <c r="D2274" s="27"/>
    </row>
    <row r="2275" spans="4:4">
      <c r="D2275" s="27"/>
    </row>
    <row r="2276" spans="4:4">
      <c r="D2276" s="27"/>
    </row>
    <row r="2277" spans="4:4">
      <c r="D2277" s="27"/>
    </row>
    <row r="2278" spans="4:4">
      <c r="D2278" s="27"/>
    </row>
    <row r="2279" spans="4:4">
      <c r="D2279" s="27"/>
    </row>
    <row r="2280" spans="4:4">
      <c r="D2280" s="27"/>
    </row>
    <row r="2281" spans="4:4">
      <c r="D2281" s="27"/>
    </row>
    <row r="2282" spans="4:4">
      <c r="D2282" s="27"/>
    </row>
    <row r="2283" spans="4:4">
      <c r="D2283" s="27"/>
    </row>
    <row r="2284" spans="4:4">
      <c r="D2284" s="27"/>
    </row>
    <row r="2285" spans="4:4">
      <c r="D2285" s="27"/>
    </row>
    <row r="2286" spans="4:4">
      <c r="D2286" s="27"/>
    </row>
    <row r="2287" spans="4:4">
      <c r="D2287" s="27"/>
    </row>
    <row r="2288" spans="4:4">
      <c r="D2288" s="27"/>
    </row>
    <row r="2289" spans="4:4">
      <c r="D2289" s="27"/>
    </row>
    <row r="2290" spans="4:4">
      <c r="D2290" s="27"/>
    </row>
    <row r="2291" spans="4:4">
      <c r="D2291" s="27"/>
    </row>
    <row r="2292" spans="4:4">
      <c r="D2292" s="27"/>
    </row>
    <row r="2293" spans="4:4">
      <c r="D2293" s="27"/>
    </row>
    <row r="2294" spans="4:4">
      <c r="D2294" s="27"/>
    </row>
    <row r="2295" spans="4:4">
      <c r="D2295" s="27"/>
    </row>
    <row r="2296" spans="4:4">
      <c r="D2296" s="27"/>
    </row>
    <row r="2297" spans="4:4">
      <c r="D2297" s="27"/>
    </row>
    <row r="2298" spans="4:4">
      <c r="D2298" s="27"/>
    </row>
    <row r="2299" spans="4:4">
      <c r="D2299" s="27"/>
    </row>
    <row r="2300" spans="4:4">
      <c r="D2300" s="27"/>
    </row>
    <row r="2301" spans="4:4">
      <c r="D2301" s="27"/>
    </row>
    <row r="2302" spans="4:4">
      <c r="D2302" s="27"/>
    </row>
    <row r="2303" spans="4:4">
      <c r="D2303" s="27"/>
    </row>
    <row r="2304" spans="4:4">
      <c r="D2304" s="27"/>
    </row>
    <row r="2305" spans="4:4">
      <c r="D2305" s="27"/>
    </row>
    <row r="2306" spans="4:4">
      <c r="D2306" s="27"/>
    </row>
    <row r="2307" spans="4:4">
      <c r="D2307" s="27"/>
    </row>
    <row r="2308" spans="4:4">
      <c r="D2308" s="27"/>
    </row>
    <row r="2309" spans="4:4">
      <c r="D2309" s="27"/>
    </row>
    <row r="2310" spans="4:4">
      <c r="D2310" s="27"/>
    </row>
    <row r="2311" spans="4:4">
      <c r="D2311" s="27"/>
    </row>
    <row r="2312" spans="4:4">
      <c r="D2312" s="27"/>
    </row>
    <row r="2313" spans="4:4">
      <c r="D2313" s="27"/>
    </row>
    <row r="2314" spans="4:4">
      <c r="D2314" s="27"/>
    </row>
    <row r="2315" spans="4:4">
      <c r="D2315" s="27"/>
    </row>
    <row r="2316" spans="4:4">
      <c r="D2316" s="27"/>
    </row>
    <row r="2317" spans="4:4">
      <c r="D2317" s="27"/>
    </row>
    <row r="2318" spans="4:4">
      <c r="D2318" s="27"/>
    </row>
    <row r="2319" spans="4:4">
      <c r="D2319" s="27"/>
    </row>
    <row r="2320" spans="4:4">
      <c r="D2320" s="27"/>
    </row>
    <row r="2321" spans="4:4">
      <c r="D2321" s="27"/>
    </row>
    <row r="2322" spans="4:4">
      <c r="D2322" s="27"/>
    </row>
    <row r="2323" spans="4:4">
      <c r="D2323" s="27"/>
    </row>
    <row r="2324" spans="4:4">
      <c r="D2324" s="27"/>
    </row>
    <row r="2325" spans="4:4">
      <c r="D2325" s="27"/>
    </row>
    <row r="2326" spans="4:4">
      <c r="D2326" s="27"/>
    </row>
    <row r="2327" spans="4:4">
      <c r="D2327" s="27"/>
    </row>
    <row r="2328" spans="4:4">
      <c r="D2328" s="27"/>
    </row>
    <row r="2329" spans="4:4">
      <c r="D2329" s="27"/>
    </row>
    <row r="2330" spans="4:4">
      <c r="D2330" s="27"/>
    </row>
    <row r="2331" spans="4:4">
      <c r="D2331" s="27"/>
    </row>
    <row r="2332" spans="4:4">
      <c r="D2332" s="27"/>
    </row>
    <row r="2333" spans="4:4">
      <c r="D2333" s="27"/>
    </row>
    <row r="2334" spans="4:4">
      <c r="D2334" s="27"/>
    </row>
    <row r="2335" spans="4:4">
      <c r="D2335" s="27"/>
    </row>
    <row r="2336" spans="4:4">
      <c r="D2336" s="27"/>
    </row>
    <row r="2337" spans="4:4">
      <c r="D2337" s="27"/>
    </row>
    <row r="2338" spans="4:4">
      <c r="D2338" s="27"/>
    </row>
    <row r="2339" spans="4:4">
      <c r="D2339" s="27"/>
    </row>
    <row r="2340" spans="4:4">
      <c r="D2340" s="27"/>
    </row>
    <row r="2341" spans="4:4">
      <c r="D2341" s="27"/>
    </row>
    <row r="2342" spans="4:4">
      <c r="D2342" s="27"/>
    </row>
    <row r="2343" spans="4:4">
      <c r="D2343" s="27"/>
    </row>
    <row r="2344" spans="4:4">
      <c r="D2344" s="27"/>
    </row>
    <row r="2345" spans="4:4">
      <c r="D2345" s="27"/>
    </row>
    <row r="2346" spans="4:4">
      <c r="D2346" s="27"/>
    </row>
    <row r="2347" spans="4:4">
      <c r="D2347" s="27"/>
    </row>
    <row r="2348" spans="4:4">
      <c r="D2348" s="27"/>
    </row>
    <row r="2349" spans="4:4">
      <c r="D2349" s="27"/>
    </row>
    <row r="2350" spans="4:4">
      <c r="D2350" s="27"/>
    </row>
    <row r="2351" spans="4:4">
      <c r="D2351" s="27"/>
    </row>
    <row r="2352" spans="4:4">
      <c r="D2352" s="27"/>
    </row>
    <row r="2353" spans="4:4">
      <c r="D2353" s="27"/>
    </row>
    <row r="2354" spans="4:4">
      <c r="D2354" s="27"/>
    </row>
    <row r="2355" spans="4:4">
      <c r="D2355" s="27"/>
    </row>
    <row r="2356" spans="4:4">
      <c r="D2356" s="27"/>
    </row>
    <row r="2357" spans="4:4">
      <c r="D2357" s="27"/>
    </row>
    <row r="2358" spans="4:4">
      <c r="D2358" s="27"/>
    </row>
    <row r="2359" spans="4:4">
      <c r="D2359" s="27"/>
    </row>
    <row r="2360" spans="4:4">
      <c r="D2360" s="27"/>
    </row>
    <row r="2361" spans="4:4">
      <c r="D2361" s="27"/>
    </row>
    <row r="2362" spans="4:4">
      <c r="D2362" s="27"/>
    </row>
    <row r="2363" spans="4:4">
      <c r="D2363" s="27"/>
    </row>
    <row r="2364" spans="4:4">
      <c r="D2364" s="27"/>
    </row>
    <row r="2365" spans="4:4">
      <c r="D2365" s="27"/>
    </row>
    <row r="2366" spans="4:4">
      <c r="D2366" s="27"/>
    </row>
    <row r="2367" spans="4:4">
      <c r="D2367" s="27"/>
    </row>
    <row r="2368" spans="4:4">
      <c r="D2368" s="27"/>
    </row>
    <row r="2369" spans="4:4">
      <c r="D2369" s="27"/>
    </row>
    <row r="2370" spans="4:4">
      <c r="D2370" s="27"/>
    </row>
    <row r="2371" spans="4:4">
      <c r="D2371" s="27"/>
    </row>
    <row r="2372" spans="4:4">
      <c r="D2372" s="27"/>
    </row>
    <row r="2373" spans="4:4">
      <c r="D2373" s="27"/>
    </row>
    <row r="2374" spans="4:4">
      <c r="D2374" s="27"/>
    </row>
    <row r="2375" spans="4:4">
      <c r="D2375" s="27"/>
    </row>
    <row r="2376" spans="4:4">
      <c r="D2376" s="27"/>
    </row>
    <row r="2377" spans="4:4">
      <c r="D2377" s="27"/>
    </row>
    <row r="2378" spans="4:4">
      <c r="D2378" s="27"/>
    </row>
    <row r="2379" spans="4:4">
      <c r="D2379" s="27"/>
    </row>
    <row r="2380" spans="4:4">
      <c r="D2380" s="27"/>
    </row>
    <row r="2381" spans="4:4">
      <c r="D2381" s="27"/>
    </row>
    <row r="2382" spans="4:4">
      <c r="D2382" s="27"/>
    </row>
    <row r="2383" spans="4:4">
      <c r="D2383" s="27"/>
    </row>
    <row r="2384" spans="4:4">
      <c r="D2384" s="27"/>
    </row>
    <row r="2385" spans="4:4">
      <c r="D2385" s="27"/>
    </row>
    <row r="2386" spans="4:4">
      <c r="D2386" s="27"/>
    </row>
    <row r="2387" spans="4:4">
      <c r="D2387" s="27"/>
    </row>
    <row r="2388" spans="4:4">
      <c r="D2388" s="27"/>
    </row>
    <row r="2389" spans="4:4">
      <c r="D2389" s="27"/>
    </row>
    <row r="2390" spans="4:4">
      <c r="D2390" s="27"/>
    </row>
    <row r="2391" spans="4:4">
      <c r="D2391" s="27"/>
    </row>
    <row r="2392" spans="4:4">
      <c r="D2392" s="27"/>
    </row>
    <row r="2393" spans="4:4">
      <c r="D2393" s="27"/>
    </row>
    <row r="2394" spans="4:4">
      <c r="D2394" s="27"/>
    </row>
    <row r="2395" spans="4:4">
      <c r="D2395" s="27"/>
    </row>
    <row r="2396" spans="4:4">
      <c r="D2396" s="27"/>
    </row>
    <row r="2397" spans="4:4">
      <c r="D2397" s="27"/>
    </row>
    <row r="2398" spans="4:4">
      <c r="D2398" s="27"/>
    </row>
    <row r="2399" spans="4:4">
      <c r="D2399" s="27"/>
    </row>
    <row r="2400" spans="4:4">
      <c r="D2400" s="27"/>
    </row>
    <row r="2401" spans="4:4">
      <c r="D2401" s="27"/>
    </row>
    <row r="2402" spans="4:4">
      <c r="D2402" s="27"/>
    </row>
    <row r="2403" spans="4:4">
      <c r="D2403" s="27"/>
    </row>
    <row r="2404" spans="4:4">
      <c r="D2404" s="27"/>
    </row>
    <row r="2405" spans="4:4">
      <c r="D2405" s="27"/>
    </row>
    <row r="2406" spans="4:4">
      <c r="D2406" s="27"/>
    </row>
    <row r="2407" spans="4:4">
      <c r="D2407" s="27"/>
    </row>
    <row r="2408" spans="4:4">
      <c r="D2408" s="27"/>
    </row>
    <row r="2409" spans="4:4">
      <c r="D2409" s="27"/>
    </row>
    <row r="2410" spans="4:4">
      <c r="D2410" s="27"/>
    </row>
    <row r="2411" spans="4:4">
      <c r="D2411" s="27"/>
    </row>
    <row r="2412" spans="4:4">
      <c r="D2412" s="27"/>
    </row>
    <row r="2413" spans="4:4">
      <c r="D2413" s="27"/>
    </row>
    <row r="2414" spans="4:4">
      <c r="D2414" s="27"/>
    </row>
    <row r="2415" spans="4:4">
      <c r="D2415" s="27"/>
    </row>
    <row r="2416" spans="4:4">
      <c r="D2416" s="27"/>
    </row>
    <row r="2417" spans="4:4">
      <c r="D2417" s="27"/>
    </row>
    <row r="2418" spans="4:4">
      <c r="D2418" s="27"/>
    </row>
    <row r="2419" spans="4:4">
      <c r="D2419" s="27"/>
    </row>
    <row r="2420" spans="4:4">
      <c r="D2420" s="27"/>
    </row>
    <row r="2421" spans="4:4">
      <c r="D2421" s="27"/>
    </row>
    <row r="2422" spans="4:4">
      <c r="D2422" s="27"/>
    </row>
    <row r="2423" spans="4:4">
      <c r="D2423" s="27"/>
    </row>
    <row r="2424" spans="4:4">
      <c r="D2424" s="27"/>
    </row>
    <row r="2425" spans="4:4">
      <c r="D2425" s="27"/>
    </row>
    <row r="2426" spans="4:4">
      <c r="D2426" s="27"/>
    </row>
    <row r="2427" spans="4:4">
      <c r="D2427" s="27"/>
    </row>
    <row r="2428" spans="4:4">
      <c r="D2428" s="27"/>
    </row>
    <row r="2429" spans="4:4">
      <c r="D2429" s="27"/>
    </row>
    <row r="2430" spans="4:4">
      <c r="D2430" s="27"/>
    </row>
    <row r="2431" spans="4:4">
      <c r="D2431" s="27"/>
    </row>
    <row r="2432" spans="4:4">
      <c r="D2432" s="27"/>
    </row>
    <row r="2433" spans="4:4">
      <c r="D2433" s="27"/>
    </row>
    <row r="2434" spans="4:4">
      <c r="D2434" s="27"/>
    </row>
    <row r="2435" spans="4:4">
      <c r="D2435" s="27"/>
    </row>
    <row r="2436" spans="4:4">
      <c r="D2436" s="27"/>
    </row>
    <row r="2437" spans="4:4">
      <c r="D2437" s="27"/>
    </row>
    <row r="2438" spans="4:4">
      <c r="D2438" s="27"/>
    </row>
    <row r="2439" spans="4:4">
      <c r="D2439" s="27"/>
    </row>
    <row r="2440" spans="4:4">
      <c r="D2440" s="27"/>
    </row>
    <row r="2441" spans="4:4">
      <c r="D2441" s="27"/>
    </row>
    <row r="2442" spans="4:4">
      <c r="D2442" s="27"/>
    </row>
    <row r="2443" spans="4:4">
      <c r="D2443" s="27"/>
    </row>
    <row r="2444" spans="4:4">
      <c r="D2444" s="27"/>
    </row>
    <row r="2445" spans="4:4">
      <c r="D2445" s="27"/>
    </row>
    <row r="2446" spans="4:4">
      <c r="D2446" s="27"/>
    </row>
    <row r="2447" spans="4:4">
      <c r="D2447" s="27"/>
    </row>
    <row r="2448" spans="4:4">
      <c r="D2448" s="27"/>
    </row>
    <row r="2449" spans="4:4">
      <c r="D2449" s="27"/>
    </row>
    <row r="2450" spans="4:4">
      <c r="D2450" s="27"/>
    </row>
    <row r="2451" spans="4:4">
      <c r="D2451" s="27"/>
    </row>
    <row r="2452" spans="4:4">
      <c r="D2452" s="27"/>
    </row>
    <row r="2453" spans="4:4">
      <c r="D2453" s="27"/>
    </row>
    <row r="2454" spans="4:4">
      <c r="D2454" s="27"/>
    </row>
    <row r="2455" spans="4:4">
      <c r="D2455" s="27"/>
    </row>
    <row r="2456" spans="4:4">
      <c r="D2456" s="27"/>
    </row>
    <row r="2457" spans="4:4">
      <c r="D2457" s="27"/>
    </row>
    <row r="2458" spans="4:4">
      <c r="D2458" s="27"/>
    </row>
    <row r="2459" spans="4:4">
      <c r="D2459" s="27"/>
    </row>
    <row r="2460" spans="4:4">
      <c r="D2460" s="27"/>
    </row>
    <row r="2461" spans="4:4">
      <c r="D2461" s="27"/>
    </row>
    <row r="2462" spans="4:4">
      <c r="D2462" s="27"/>
    </row>
    <row r="2463" spans="4:4">
      <c r="D2463" s="27"/>
    </row>
    <row r="2464" spans="4:4">
      <c r="D2464" s="27"/>
    </row>
    <row r="2465" spans="4:4">
      <c r="D2465" s="27"/>
    </row>
    <row r="2466" spans="4:4">
      <c r="D2466" s="27"/>
    </row>
    <row r="2467" spans="4:4">
      <c r="D2467" s="27"/>
    </row>
    <row r="2468" spans="4:4">
      <c r="D2468" s="27"/>
    </row>
    <row r="2469" spans="4:4">
      <c r="D2469" s="27"/>
    </row>
    <row r="2470" spans="4:4">
      <c r="D2470" s="27"/>
    </row>
    <row r="2471" spans="4:4">
      <c r="D2471" s="27"/>
    </row>
    <row r="2472" spans="4:4">
      <c r="D2472" s="27"/>
    </row>
    <row r="2473" spans="4:4">
      <c r="D2473" s="27"/>
    </row>
    <row r="2474" spans="4:4">
      <c r="D2474" s="27"/>
    </row>
    <row r="2475" spans="4:4">
      <c r="D2475" s="27"/>
    </row>
    <row r="2476" spans="4:4">
      <c r="D2476" s="27"/>
    </row>
    <row r="2477" spans="4:4">
      <c r="D2477" s="27"/>
    </row>
    <row r="2478" spans="4:4">
      <c r="D2478" s="27"/>
    </row>
    <row r="2479" spans="4:4">
      <c r="D2479" s="27"/>
    </row>
    <row r="2480" spans="4:4">
      <c r="D2480" s="27"/>
    </row>
    <row r="2481" spans="4:4">
      <c r="D2481" s="27"/>
    </row>
    <row r="2482" spans="4:4">
      <c r="D2482" s="27"/>
    </row>
    <row r="2483" spans="4:4">
      <c r="D2483" s="27"/>
    </row>
    <row r="2484" spans="4:4">
      <c r="D2484" s="27"/>
    </row>
    <row r="2485" spans="4:4">
      <c r="D2485" s="27"/>
    </row>
    <row r="2486" spans="4:4">
      <c r="D2486" s="27"/>
    </row>
    <row r="2487" spans="4:4">
      <c r="D2487" s="27"/>
    </row>
    <row r="2488" spans="4:4">
      <c r="D2488" s="27"/>
    </row>
    <row r="2489" spans="4:4">
      <c r="D2489" s="27"/>
    </row>
    <row r="2490" spans="4:4">
      <c r="D2490" s="27"/>
    </row>
    <row r="2491" spans="4:4">
      <c r="D2491" s="27"/>
    </row>
    <row r="2492" spans="4:4">
      <c r="D2492" s="27"/>
    </row>
    <row r="2493" spans="4:4">
      <c r="D2493" s="27"/>
    </row>
    <row r="2494" spans="4:4">
      <c r="D2494" s="27"/>
    </row>
    <row r="2495" spans="4:4">
      <c r="D2495" s="27"/>
    </row>
    <row r="2496" spans="4:4">
      <c r="D2496" s="27"/>
    </row>
    <row r="2497" spans="4:4">
      <c r="D2497" s="27"/>
    </row>
    <row r="2498" spans="4:4">
      <c r="D2498" s="27"/>
    </row>
    <row r="2499" spans="4:4">
      <c r="D2499" s="27"/>
    </row>
    <row r="2500" spans="4:4">
      <c r="D2500" s="27"/>
    </row>
    <row r="2501" spans="4:4">
      <c r="D2501" s="27"/>
    </row>
    <row r="2502" spans="4:4">
      <c r="D2502" s="27"/>
    </row>
    <row r="2503" spans="4:4">
      <c r="D2503" s="27"/>
    </row>
    <row r="2504" spans="4:4">
      <c r="D2504" s="27"/>
    </row>
    <row r="2505" spans="4:4">
      <c r="D2505" s="27"/>
    </row>
    <row r="2506" spans="4:4">
      <c r="D2506" s="27"/>
    </row>
    <row r="2507" spans="4:4">
      <c r="D2507" s="27"/>
    </row>
    <row r="2508" spans="4:4">
      <c r="D2508" s="27"/>
    </row>
    <row r="2509" spans="4:4">
      <c r="D2509" s="27"/>
    </row>
    <row r="2510" spans="4:4">
      <c r="D2510" s="27"/>
    </row>
    <row r="2511" spans="4:4">
      <c r="D2511" s="27"/>
    </row>
    <row r="2512" spans="4:4">
      <c r="D2512" s="27"/>
    </row>
    <row r="2513" spans="4:4">
      <c r="D2513" s="27"/>
    </row>
    <row r="2514" spans="4:4">
      <c r="D2514" s="27"/>
    </row>
    <row r="2515" spans="4:4">
      <c r="D2515" s="27"/>
    </row>
    <row r="2516" spans="4:4">
      <c r="D2516" s="27"/>
    </row>
    <row r="2517" spans="4:4">
      <c r="D2517" s="27"/>
    </row>
    <row r="2518" spans="4:4">
      <c r="D2518" s="27"/>
    </row>
    <row r="2519" spans="4:4">
      <c r="D2519" s="27"/>
    </row>
    <row r="2520" spans="4:4">
      <c r="D2520" s="27"/>
    </row>
    <row r="2521" spans="4:4">
      <c r="D2521" s="27"/>
    </row>
    <row r="2522" spans="4:4">
      <c r="D2522" s="27"/>
    </row>
    <row r="2523" spans="4:4">
      <c r="D2523" s="27"/>
    </row>
    <row r="2524" spans="4:4">
      <c r="D2524" s="27"/>
    </row>
    <row r="2525" spans="4:4">
      <c r="D2525" s="27"/>
    </row>
    <row r="2526" spans="4:4">
      <c r="D2526" s="27"/>
    </row>
    <row r="2527" spans="4:4">
      <c r="D2527" s="27"/>
    </row>
    <row r="2528" spans="4:4">
      <c r="D2528" s="27"/>
    </row>
    <row r="2529" spans="4:4">
      <c r="D2529" s="27"/>
    </row>
    <row r="2530" spans="4:4">
      <c r="D2530" s="27"/>
    </row>
    <row r="2531" spans="4:4">
      <c r="D2531" s="27"/>
    </row>
    <row r="2532" spans="4:4">
      <c r="D2532" s="27"/>
    </row>
    <row r="2533" spans="4:4">
      <c r="D2533" s="27"/>
    </row>
    <row r="2534" spans="4:4">
      <c r="D2534" s="27"/>
    </row>
    <row r="2535" spans="4:4">
      <c r="D2535" s="27"/>
    </row>
    <row r="2536" spans="4:4">
      <c r="D2536" s="27"/>
    </row>
    <row r="2537" spans="4:4">
      <c r="D2537" s="27"/>
    </row>
    <row r="2538" spans="4:4">
      <c r="D2538" s="27"/>
    </row>
    <row r="2539" spans="4:4">
      <c r="D2539" s="27"/>
    </row>
    <row r="2540" spans="4:4">
      <c r="D2540" s="27"/>
    </row>
    <row r="2541" spans="4:4">
      <c r="D2541" s="27"/>
    </row>
    <row r="2542" spans="4:4">
      <c r="D2542" s="27"/>
    </row>
    <row r="2543" spans="4:4">
      <c r="D2543" s="27"/>
    </row>
    <row r="2544" spans="4:4">
      <c r="D2544" s="27"/>
    </row>
    <row r="2545" spans="4:4">
      <c r="D2545" s="27"/>
    </row>
    <row r="2546" spans="4:4">
      <c r="D2546" s="27"/>
    </row>
    <row r="2547" spans="4:4">
      <c r="D2547" s="27"/>
    </row>
    <row r="2548" spans="4:4">
      <c r="D2548" s="27"/>
    </row>
    <row r="2549" spans="4:4">
      <c r="D2549" s="27"/>
    </row>
    <row r="2550" spans="4:4">
      <c r="D2550" s="27"/>
    </row>
    <row r="2551" spans="4:4">
      <c r="D2551" s="27"/>
    </row>
    <row r="2552" spans="4:4">
      <c r="D2552" s="27"/>
    </row>
    <row r="2553" spans="4:4">
      <c r="D2553" s="27"/>
    </row>
    <row r="2554" spans="4:4">
      <c r="D2554" s="27"/>
    </row>
    <row r="2555" spans="4:4">
      <c r="D2555" s="27"/>
    </row>
    <row r="2556" spans="4:4">
      <c r="D2556" s="27"/>
    </row>
    <row r="2557" spans="4:4">
      <c r="D2557" s="27"/>
    </row>
    <row r="2558" spans="4:4">
      <c r="D2558" s="27"/>
    </row>
    <row r="2559" spans="4:4">
      <c r="D2559" s="27"/>
    </row>
    <row r="2560" spans="4:4">
      <c r="D2560" s="27"/>
    </row>
    <row r="2561" spans="4:4">
      <c r="D2561" s="27"/>
    </row>
    <row r="2562" spans="4:4">
      <c r="D2562" s="27"/>
    </row>
    <row r="2563" spans="4:4">
      <c r="D2563" s="27"/>
    </row>
    <row r="2564" spans="4:4">
      <c r="D2564" s="27"/>
    </row>
    <row r="2565" spans="4:4">
      <c r="D2565" s="27"/>
    </row>
    <row r="2566" spans="4:4">
      <c r="D2566" s="27"/>
    </row>
    <row r="2567" spans="4:4">
      <c r="D2567" s="27"/>
    </row>
    <row r="2568" spans="4:4">
      <c r="D2568" s="27"/>
    </row>
    <row r="2569" spans="4:4">
      <c r="D2569" s="27"/>
    </row>
    <row r="2570" spans="4:4">
      <c r="D2570" s="27"/>
    </row>
    <row r="2571" spans="4:4">
      <c r="D2571" s="27"/>
    </row>
    <row r="2572" spans="4:4">
      <c r="D2572" s="27"/>
    </row>
    <row r="2573" spans="4:4">
      <c r="D2573" s="27"/>
    </row>
    <row r="2574" spans="4:4">
      <c r="D2574" s="27"/>
    </row>
    <row r="2575" spans="4:4">
      <c r="D2575" s="27"/>
    </row>
    <row r="2576" spans="4:4">
      <c r="D2576" s="27"/>
    </row>
    <row r="2577" spans="4:4">
      <c r="D2577" s="27"/>
    </row>
    <row r="2578" spans="4:4">
      <c r="D2578" s="27"/>
    </row>
    <row r="2579" spans="4:4">
      <c r="D2579" s="27"/>
    </row>
    <row r="2580" spans="4:4">
      <c r="D2580" s="27"/>
    </row>
    <row r="2581" spans="4:4">
      <c r="D2581" s="27"/>
    </row>
    <row r="2582" spans="4:4">
      <c r="D2582" s="27"/>
    </row>
    <row r="2583" spans="4:4">
      <c r="D2583" s="27"/>
    </row>
    <row r="2584" spans="4:4">
      <c r="D2584" s="27"/>
    </row>
    <row r="2585" spans="4:4">
      <c r="D2585" s="27"/>
    </row>
    <row r="2586" spans="4:4">
      <c r="D2586" s="27"/>
    </row>
    <row r="2587" spans="4:4">
      <c r="D2587" s="27"/>
    </row>
    <row r="2588" spans="4:4">
      <c r="D2588" s="27"/>
    </row>
    <row r="2589" spans="4:4">
      <c r="D2589" s="27"/>
    </row>
    <row r="2590" spans="4:4">
      <c r="D2590" s="27"/>
    </row>
    <row r="2591" spans="4:4">
      <c r="D2591" s="27"/>
    </row>
    <row r="2592" spans="4:4">
      <c r="D2592" s="27"/>
    </row>
    <row r="2593" spans="4:4">
      <c r="D2593" s="27"/>
    </row>
    <row r="2594" spans="4:4">
      <c r="D2594" s="27"/>
    </row>
    <row r="2595" spans="4:4">
      <c r="D2595" s="27"/>
    </row>
    <row r="2596" spans="4:4">
      <c r="D2596" s="27"/>
    </row>
    <row r="2597" spans="4:4">
      <c r="D2597" s="27"/>
    </row>
    <row r="2598" spans="4:4">
      <c r="D2598" s="27"/>
    </row>
    <row r="2599" spans="4:4">
      <c r="D2599" s="27"/>
    </row>
    <row r="2600" spans="4:4">
      <c r="D2600" s="27"/>
    </row>
    <row r="2601" spans="4:4">
      <c r="D2601" s="27"/>
    </row>
    <row r="2602" spans="4:4">
      <c r="D2602" s="27"/>
    </row>
    <row r="2603" spans="4:4">
      <c r="D2603" s="27"/>
    </row>
    <row r="2604" spans="4:4">
      <c r="D2604" s="27"/>
    </row>
    <row r="2605" spans="4:4">
      <c r="D2605" s="27"/>
    </row>
    <row r="2606" spans="4:4">
      <c r="D2606" s="27"/>
    </row>
    <row r="2607" spans="4:4">
      <c r="D2607" s="27"/>
    </row>
    <row r="2608" spans="4:4">
      <c r="D2608" s="27"/>
    </row>
    <row r="2609" spans="4:4">
      <c r="D2609" s="27"/>
    </row>
    <row r="2610" spans="4:4">
      <c r="D2610" s="27"/>
    </row>
    <row r="2611" spans="4:4">
      <c r="D2611" s="27"/>
    </row>
    <row r="2612" spans="4:4">
      <c r="D2612" s="27"/>
    </row>
    <row r="2613" spans="4:4">
      <c r="D2613" s="27"/>
    </row>
    <row r="2614" spans="4:4">
      <c r="D2614" s="27"/>
    </row>
    <row r="2615" spans="4:4">
      <c r="D2615" s="27"/>
    </row>
    <row r="2616" spans="4:4">
      <c r="D2616" s="27"/>
    </row>
    <row r="2617" spans="4:4">
      <c r="D2617" s="27"/>
    </row>
    <row r="2618" spans="4:4">
      <c r="D2618" s="27"/>
    </row>
    <row r="2619" spans="4:4">
      <c r="D2619" s="27"/>
    </row>
    <row r="2620" spans="4:4">
      <c r="D2620" s="27"/>
    </row>
    <row r="2621" spans="4:4">
      <c r="D2621" s="27"/>
    </row>
    <row r="2622" spans="4:4">
      <c r="D2622" s="27"/>
    </row>
    <row r="2623" spans="4:4">
      <c r="D2623" s="27"/>
    </row>
    <row r="2624" spans="4:4">
      <c r="D2624" s="27"/>
    </row>
    <row r="2625" spans="4:4">
      <c r="D2625" s="27"/>
    </row>
    <row r="2626" spans="4:4">
      <c r="D2626" s="27"/>
    </row>
    <row r="2627" spans="4:4">
      <c r="D2627" s="27"/>
    </row>
    <row r="2628" spans="4:4">
      <c r="D2628" s="27"/>
    </row>
    <row r="2629" spans="4:4">
      <c r="D2629" s="27"/>
    </row>
    <row r="2630" spans="4:4">
      <c r="D2630" s="27"/>
    </row>
    <row r="2631" spans="4:4">
      <c r="D2631" s="27"/>
    </row>
    <row r="2632" spans="4:4">
      <c r="D2632" s="27"/>
    </row>
    <row r="2633" spans="4:4">
      <c r="D2633" s="27"/>
    </row>
    <row r="2634" spans="4:4">
      <c r="D2634" s="27"/>
    </row>
    <row r="2635" spans="4:4">
      <c r="D2635" s="27"/>
    </row>
    <row r="2636" spans="4:4">
      <c r="D2636" s="27"/>
    </row>
    <row r="2637" spans="4:4">
      <c r="D2637" s="27"/>
    </row>
    <row r="2638" spans="4:4">
      <c r="D2638" s="27"/>
    </row>
    <row r="2639" spans="4:4">
      <c r="D2639" s="27"/>
    </row>
    <row r="2640" spans="4:4">
      <c r="D2640" s="27"/>
    </row>
    <row r="2641" spans="4:4">
      <c r="D2641" s="27"/>
    </row>
    <row r="2642" spans="4:4">
      <c r="D2642" s="27"/>
    </row>
    <row r="2643" spans="4:4">
      <c r="D2643" s="27"/>
    </row>
    <row r="2644" spans="4:4">
      <c r="D2644" s="27"/>
    </row>
    <row r="2645" spans="4:4">
      <c r="D2645" s="27"/>
    </row>
    <row r="2646" spans="4:4">
      <c r="D2646" s="27"/>
    </row>
    <row r="2647" spans="4:4">
      <c r="D2647" s="27"/>
    </row>
    <row r="2648" spans="4:4">
      <c r="D2648" s="27"/>
    </row>
    <row r="2649" spans="4:4">
      <c r="D2649" s="27"/>
    </row>
    <row r="2650" spans="4:4">
      <c r="D2650" s="27"/>
    </row>
    <row r="2651" spans="4:4">
      <c r="D2651" s="27"/>
    </row>
    <row r="2652" spans="4:4">
      <c r="D2652" s="27"/>
    </row>
    <row r="2653" spans="4:4">
      <c r="D2653" s="27"/>
    </row>
    <row r="2654" spans="4:4">
      <c r="D2654" s="27"/>
    </row>
    <row r="2655" spans="4:4">
      <c r="D2655" s="27"/>
    </row>
    <row r="2656" spans="4:4">
      <c r="D2656" s="27"/>
    </row>
    <row r="2657" spans="4:4">
      <c r="D2657" s="27"/>
    </row>
    <row r="2658" spans="4:4">
      <c r="D2658" s="27"/>
    </row>
    <row r="2659" spans="4:4">
      <c r="D2659" s="27"/>
    </row>
    <row r="2660" spans="4:4">
      <c r="D2660" s="27"/>
    </row>
    <row r="2661" spans="4:4">
      <c r="D2661" s="27"/>
    </row>
    <row r="2662" spans="4:4">
      <c r="D2662" s="27"/>
    </row>
    <row r="2663" spans="4:4">
      <c r="D2663" s="27"/>
    </row>
    <row r="2664" spans="4:4">
      <c r="D2664" s="27"/>
    </row>
    <row r="2665" spans="4:4">
      <c r="D2665" s="27"/>
    </row>
    <row r="2666" spans="4:4">
      <c r="D2666" s="27"/>
    </row>
    <row r="2667" spans="4:4">
      <c r="D2667" s="27"/>
    </row>
    <row r="2668" spans="4:4">
      <c r="D2668" s="27"/>
    </row>
    <row r="2669" spans="4:4">
      <c r="D2669" s="27"/>
    </row>
    <row r="2670" spans="4:4">
      <c r="D2670" s="27"/>
    </row>
    <row r="2671" spans="4:4">
      <c r="D2671" s="27"/>
    </row>
    <row r="2672" spans="4:4">
      <c r="D2672" s="27"/>
    </row>
    <row r="2673" spans="4:4">
      <c r="D2673" s="27"/>
    </row>
    <row r="2674" spans="4:4">
      <c r="D2674" s="27"/>
    </row>
    <row r="2675" spans="4:4">
      <c r="D2675" s="27"/>
    </row>
    <row r="2676" spans="4:4">
      <c r="D2676" s="27"/>
    </row>
    <row r="2677" spans="4:4">
      <c r="D2677" s="27"/>
    </row>
    <row r="2678" spans="4:4">
      <c r="D2678" s="27"/>
    </row>
    <row r="2679" spans="4:4">
      <c r="D2679" s="27"/>
    </row>
    <row r="2680" spans="4:4">
      <c r="D2680" s="27"/>
    </row>
    <row r="2681" spans="4:4">
      <c r="D2681" s="27"/>
    </row>
    <row r="2682" spans="4:4">
      <c r="D2682" s="27"/>
    </row>
    <row r="2683" spans="4:4">
      <c r="D2683" s="27"/>
    </row>
    <row r="2684" spans="4:4">
      <c r="D2684" s="27"/>
    </row>
    <row r="2685" spans="4:4">
      <c r="D2685" s="27"/>
    </row>
    <row r="2686" spans="4:4">
      <c r="D2686" s="27"/>
    </row>
    <row r="2687" spans="4:4">
      <c r="D2687" s="27"/>
    </row>
    <row r="2688" spans="4:4">
      <c r="D2688" s="27"/>
    </row>
    <row r="2689" spans="4:4">
      <c r="D2689" s="27"/>
    </row>
    <row r="2690" spans="4:4">
      <c r="D2690" s="27"/>
    </row>
    <row r="2691" spans="4:4">
      <c r="D2691" s="27"/>
    </row>
    <row r="2692" spans="4:4">
      <c r="D2692" s="27"/>
    </row>
    <row r="2693" spans="4:4">
      <c r="D2693" s="27"/>
    </row>
    <row r="2694" spans="4:4">
      <c r="D2694" s="27"/>
    </row>
    <row r="2695" spans="4:4">
      <c r="D2695" s="27"/>
    </row>
    <row r="2696" spans="4:4">
      <c r="D2696" s="27"/>
    </row>
    <row r="2697" spans="4:4">
      <c r="D2697" s="27"/>
    </row>
    <row r="2698" spans="4:4">
      <c r="D2698" s="27"/>
    </row>
    <row r="2699" spans="4:4">
      <c r="D2699" s="27"/>
    </row>
    <row r="2700" spans="4:4">
      <c r="D2700" s="27"/>
    </row>
    <row r="2701" spans="4:4">
      <c r="D2701" s="27"/>
    </row>
    <row r="2702" spans="4:4">
      <c r="D2702" s="27"/>
    </row>
    <row r="2703" spans="4:4">
      <c r="D2703" s="27"/>
    </row>
    <row r="2704" spans="4:4">
      <c r="D2704" s="27"/>
    </row>
    <row r="2705" spans="4:4">
      <c r="D2705" s="27"/>
    </row>
    <row r="2706" spans="4:4">
      <c r="D2706" s="27"/>
    </row>
    <row r="2707" spans="4:4">
      <c r="D2707" s="27"/>
    </row>
    <row r="2708" spans="4:4">
      <c r="D2708" s="27"/>
    </row>
    <row r="2709" spans="4:4">
      <c r="D2709" s="27"/>
    </row>
    <row r="2710" spans="4:4">
      <c r="D2710" s="27"/>
    </row>
    <row r="2711" spans="4:4">
      <c r="D2711" s="27"/>
    </row>
    <row r="2712" spans="4:4">
      <c r="D2712" s="27"/>
    </row>
    <row r="2713" spans="4:4">
      <c r="D2713" s="27"/>
    </row>
    <row r="2714" spans="4:4">
      <c r="D2714" s="27"/>
    </row>
    <row r="2715" spans="4:4">
      <c r="D2715" s="27"/>
    </row>
    <row r="2716" spans="4:4">
      <c r="D2716" s="27"/>
    </row>
    <row r="2717" spans="4:4">
      <c r="D2717" s="27"/>
    </row>
    <row r="2718" spans="4:4">
      <c r="D2718" s="27"/>
    </row>
    <row r="2719" spans="4:4">
      <c r="D2719" s="27"/>
    </row>
    <row r="2720" spans="4:4">
      <c r="D2720" s="27"/>
    </row>
    <row r="2721" spans="4:4">
      <c r="D2721" s="27"/>
    </row>
    <row r="2722" spans="4:4">
      <c r="D2722" s="27"/>
    </row>
    <row r="2723" spans="4:4">
      <c r="D2723" s="27"/>
    </row>
    <row r="2724" spans="4:4">
      <c r="D2724" s="27"/>
    </row>
    <row r="2725" spans="4:4">
      <c r="D2725" s="27"/>
    </row>
    <row r="2726" spans="4:4">
      <c r="D2726" s="27"/>
    </row>
    <row r="2727" spans="4:4">
      <c r="D2727" s="27"/>
    </row>
    <row r="2728" spans="4:4">
      <c r="D2728" s="27"/>
    </row>
    <row r="2729" spans="4:4">
      <c r="D2729" s="27"/>
    </row>
    <row r="2730" spans="4:4">
      <c r="D2730" s="27"/>
    </row>
    <row r="2731" spans="4:4">
      <c r="D2731" s="27"/>
    </row>
    <row r="2732" spans="4:4">
      <c r="D2732" s="27"/>
    </row>
    <row r="2733" spans="4:4">
      <c r="D2733" s="27"/>
    </row>
    <row r="2734" spans="4:4">
      <c r="D2734" s="27"/>
    </row>
    <row r="2735" spans="4:4">
      <c r="D2735" s="27"/>
    </row>
    <row r="2736" spans="4:4">
      <c r="D2736" s="27"/>
    </row>
    <row r="2737" spans="4:4">
      <c r="D2737" s="27"/>
    </row>
    <row r="2738" spans="4:4">
      <c r="D2738" s="27"/>
    </row>
    <row r="2739" spans="4:4">
      <c r="D2739" s="27"/>
    </row>
    <row r="2740" spans="4:4">
      <c r="D2740" s="27"/>
    </row>
    <row r="2741" spans="4:4">
      <c r="D2741" s="27"/>
    </row>
    <row r="2742" spans="4:4">
      <c r="D2742" s="27"/>
    </row>
    <row r="2743" spans="4:4">
      <c r="D2743" s="27"/>
    </row>
    <row r="2744" spans="4:4">
      <c r="D2744" s="27"/>
    </row>
    <row r="2745" spans="4:4">
      <c r="D2745" s="27"/>
    </row>
    <row r="2746" spans="4:4">
      <c r="D2746" s="27"/>
    </row>
    <row r="2747" spans="4:4">
      <c r="D2747" s="27"/>
    </row>
    <row r="2748" spans="4:4">
      <c r="D2748" s="27"/>
    </row>
    <row r="2749" spans="4:4">
      <c r="D2749" s="27"/>
    </row>
    <row r="2750" spans="4:4">
      <c r="D2750" s="27"/>
    </row>
    <row r="2751" spans="4:4">
      <c r="D2751" s="27"/>
    </row>
    <row r="2752" spans="4:4">
      <c r="D2752" s="27"/>
    </row>
    <row r="2753" spans="4:4">
      <c r="D2753" s="27"/>
    </row>
    <row r="2754" spans="4:4">
      <c r="D2754" s="27"/>
    </row>
    <row r="2755" spans="4:4">
      <c r="D2755" s="27"/>
    </row>
    <row r="2756" spans="4:4">
      <c r="D2756" s="27"/>
    </row>
    <row r="2757" spans="4:4">
      <c r="D2757" s="27"/>
    </row>
    <row r="2758" spans="4:4">
      <c r="D2758" s="27"/>
    </row>
    <row r="2759" spans="4:4">
      <c r="D2759" s="27"/>
    </row>
    <row r="2760" spans="4:4">
      <c r="D2760" s="27"/>
    </row>
    <row r="2761" spans="4:4">
      <c r="D2761" s="27"/>
    </row>
    <row r="2762" spans="4:4">
      <c r="D2762" s="27"/>
    </row>
    <row r="2763" spans="4:4">
      <c r="D2763" s="27"/>
    </row>
    <row r="2764" spans="4:4">
      <c r="D2764" s="27"/>
    </row>
    <row r="2765" spans="4:4">
      <c r="D2765" s="27"/>
    </row>
    <row r="2766" spans="4:4">
      <c r="D2766" s="27"/>
    </row>
    <row r="2767" spans="4:4">
      <c r="D2767" s="27"/>
    </row>
    <row r="2768" spans="4:4">
      <c r="D2768" s="27"/>
    </row>
    <row r="2769" spans="4:4">
      <c r="D2769" s="27"/>
    </row>
    <row r="2770" spans="4:4">
      <c r="D2770" s="27"/>
    </row>
    <row r="2771" spans="4:4">
      <c r="D2771" s="27"/>
    </row>
    <row r="2772" spans="4:4">
      <c r="D2772" s="27"/>
    </row>
    <row r="2773" spans="4:4">
      <c r="D2773" s="27"/>
    </row>
    <row r="2774" spans="4:4">
      <c r="D2774" s="27"/>
    </row>
    <row r="2775" spans="4:4">
      <c r="D2775" s="27"/>
    </row>
    <row r="2776" spans="4:4">
      <c r="D2776" s="27"/>
    </row>
    <row r="2777" spans="4:4">
      <c r="D2777" s="27"/>
    </row>
    <row r="2778" spans="4:4">
      <c r="D2778" s="27"/>
    </row>
    <row r="2779" spans="4:4">
      <c r="D2779" s="27"/>
    </row>
    <row r="2780" spans="4:4">
      <c r="D2780" s="27"/>
    </row>
    <row r="2781" spans="4:4">
      <c r="D2781" s="27"/>
    </row>
    <row r="2782" spans="4:4">
      <c r="D2782" s="27"/>
    </row>
    <row r="2783" spans="4:4">
      <c r="D2783" s="27"/>
    </row>
    <row r="2784" spans="4:4">
      <c r="D2784" s="27"/>
    </row>
    <row r="2785" spans="4:4">
      <c r="D2785" s="27"/>
    </row>
    <row r="2786" spans="4:4">
      <c r="D2786" s="27"/>
    </row>
    <row r="2787" spans="4:4">
      <c r="D2787" s="27"/>
    </row>
    <row r="2788" spans="4:4">
      <c r="D2788" s="27"/>
    </row>
    <row r="2789" spans="4:4">
      <c r="D2789" s="27"/>
    </row>
    <row r="2790" spans="4:4">
      <c r="D2790" s="27"/>
    </row>
    <row r="2791" spans="4:4">
      <c r="D2791" s="27"/>
    </row>
    <row r="2792" spans="4:4">
      <c r="D2792" s="27"/>
    </row>
    <row r="2793" spans="4:4">
      <c r="D2793" s="27"/>
    </row>
    <row r="2794" spans="4:4">
      <c r="D2794" s="27"/>
    </row>
    <row r="2795" spans="4:4">
      <c r="D2795" s="27"/>
    </row>
    <row r="2796" spans="4:4">
      <c r="D2796" s="27"/>
    </row>
    <row r="2797" spans="4:4">
      <c r="D2797" s="27"/>
    </row>
    <row r="2798" spans="4:4">
      <c r="D2798" s="27"/>
    </row>
    <row r="2799" spans="4:4">
      <c r="D2799" s="27"/>
    </row>
    <row r="2800" spans="4:4">
      <c r="D2800" s="27"/>
    </row>
    <row r="2801" spans="4:4">
      <c r="D2801" s="27"/>
    </row>
    <row r="2802" spans="4:4">
      <c r="D2802" s="27"/>
    </row>
    <row r="2803" spans="4:4">
      <c r="D2803" s="27"/>
    </row>
    <row r="2804" spans="4:4">
      <c r="D2804" s="27"/>
    </row>
    <row r="2805" spans="4:4">
      <c r="D2805" s="27"/>
    </row>
    <row r="2806" spans="4:4">
      <c r="D2806" s="27"/>
    </row>
    <row r="2807" spans="4:4">
      <c r="D2807" s="27"/>
    </row>
    <row r="2808" spans="4:4">
      <c r="D2808" s="27"/>
    </row>
    <row r="2809" spans="4:4">
      <c r="D2809" s="27"/>
    </row>
    <row r="2810" spans="4:4">
      <c r="D2810" s="27"/>
    </row>
    <row r="2811" spans="4:4">
      <c r="D2811" s="27"/>
    </row>
    <row r="2812" spans="4:4">
      <c r="D2812" s="27"/>
    </row>
    <row r="2813" spans="4:4">
      <c r="D2813" s="27"/>
    </row>
    <row r="2814" spans="4:4">
      <c r="D2814" s="27"/>
    </row>
    <row r="2815" spans="4:4">
      <c r="D2815" s="27"/>
    </row>
    <row r="2816" spans="4:4">
      <c r="D2816" s="27"/>
    </row>
    <row r="2817" spans="4:4">
      <c r="D2817" s="27"/>
    </row>
    <row r="2818" spans="4:4">
      <c r="D2818" s="27"/>
    </row>
    <row r="2819" spans="4:4">
      <c r="D2819" s="27"/>
    </row>
    <row r="2820" spans="4:4">
      <c r="D2820" s="27"/>
    </row>
    <row r="2821" spans="4:4">
      <c r="D2821" s="27"/>
    </row>
    <row r="2822" spans="4:4">
      <c r="D2822" s="27"/>
    </row>
    <row r="2823" spans="4:4">
      <c r="D2823" s="27"/>
    </row>
    <row r="2824" spans="4:4">
      <c r="D2824" s="27"/>
    </row>
    <row r="2825" spans="4:4">
      <c r="D2825" s="27"/>
    </row>
    <row r="2826" spans="4:4">
      <c r="D2826" s="27"/>
    </row>
    <row r="2827" spans="4:4">
      <c r="D2827" s="27"/>
    </row>
    <row r="2828" spans="4:4">
      <c r="D2828" s="27"/>
    </row>
    <row r="2829" spans="4:4">
      <c r="D2829" s="27"/>
    </row>
    <row r="2830" spans="4:4">
      <c r="D2830" s="27"/>
    </row>
    <row r="2831" spans="4:4">
      <c r="D2831" s="27"/>
    </row>
    <row r="2832" spans="4:4">
      <c r="D2832" s="27"/>
    </row>
    <row r="2833" spans="4:4">
      <c r="D2833" s="27"/>
    </row>
    <row r="2834" spans="4:4">
      <c r="D2834" s="27"/>
    </row>
    <row r="2835" spans="4:4">
      <c r="D2835" s="27"/>
    </row>
    <row r="2836" spans="4:4">
      <c r="D2836" s="27"/>
    </row>
    <row r="2837" spans="4:4">
      <c r="D2837" s="27"/>
    </row>
    <row r="2838" spans="4:4">
      <c r="D2838" s="27"/>
    </row>
    <row r="2839" spans="4:4">
      <c r="D2839" s="27"/>
    </row>
    <row r="2840" spans="4:4">
      <c r="D2840" s="27"/>
    </row>
    <row r="2841" spans="4:4">
      <c r="D2841" s="27"/>
    </row>
    <row r="2842" spans="4:4">
      <c r="D2842" s="27"/>
    </row>
    <row r="2843" spans="4:4">
      <c r="D2843" s="27"/>
    </row>
    <row r="2844" spans="4:4">
      <c r="D2844" s="27"/>
    </row>
    <row r="2845" spans="4:4">
      <c r="D2845" s="27"/>
    </row>
    <row r="2846" spans="4:4">
      <c r="D2846" s="27"/>
    </row>
    <row r="2847" spans="4:4">
      <c r="D2847" s="27"/>
    </row>
    <row r="2848" spans="4:4">
      <c r="D2848" s="27"/>
    </row>
    <row r="2849" spans="4:4">
      <c r="D2849" s="27"/>
    </row>
    <row r="2850" spans="4:4">
      <c r="D2850" s="27"/>
    </row>
    <row r="2851" spans="4:4">
      <c r="D2851" s="27"/>
    </row>
    <row r="2852" spans="4:4">
      <c r="D2852" s="27"/>
    </row>
    <row r="2853" spans="4:4">
      <c r="D2853" s="27"/>
    </row>
    <row r="2854" spans="4:4">
      <c r="D2854" s="27"/>
    </row>
    <row r="2855" spans="4:4">
      <c r="D2855" s="27"/>
    </row>
    <row r="2856" spans="4:4">
      <c r="D2856" s="27"/>
    </row>
    <row r="2857" spans="4:4">
      <c r="D2857" s="27"/>
    </row>
    <row r="2858" spans="4:4">
      <c r="D2858" s="27"/>
    </row>
    <row r="2859" spans="4:4">
      <c r="D2859" s="27"/>
    </row>
    <row r="2860" spans="4:4">
      <c r="D2860" s="27"/>
    </row>
    <row r="2861" spans="4:4">
      <c r="D2861" s="27"/>
    </row>
    <row r="2862" spans="4:4">
      <c r="D2862" s="27"/>
    </row>
    <row r="2863" spans="4:4">
      <c r="D2863" s="27"/>
    </row>
    <row r="2864" spans="4:4">
      <c r="D2864" s="27"/>
    </row>
    <row r="2865" spans="4:4">
      <c r="D2865" s="27"/>
    </row>
    <row r="2866" spans="4:4">
      <c r="D2866" s="27"/>
    </row>
    <row r="2867" spans="4:4">
      <c r="D2867" s="27"/>
    </row>
    <row r="2868" spans="4:4">
      <c r="D2868" s="27"/>
    </row>
    <row r="2869" spans="4:4">
      <c r="D2869" s="27"/>
    </row>
    <row r="2870" spans="4:4">
      <c r="D2870" s="27"/>
    </row>
    <row r="2871" spans="4:4">
      <c r="D2871" s="27"/>
    </row>
    <row r="2872" spans="4:4">
      <c r="D2872" s="27"/>
    </row>
    <row r="2873" spans="4:4">
      <c r="D2873" s="27"/>
    </row>
    <row r="2874" spans="4:4">
      <c r="D2874" s="27"/>
    </row>
    <row r="2875" spans="4:4">
      <c r="D2875" s="27"/>
    </row>
    <row r="2876" spans="4:4">
      <c r="D2876" s="27"/>
    </row>
    <row r="2877" spans="4:4">
      <c r="D2877" s="27"/>
    </row>
    <row r="2878" spans="4:4">
      <c r="D2878" s="27"/>
    </row>
    <row r="2879" spans="4:4">
      <c r="D2879" s="27"/>
    </row>
    <row r="2880" spans="4:4">
      <c r="D2880" s="27"/>
    </row>
    <row r="2881" spans="4:4">
      <c r="D2881" s="27"/>
    </row>
    <row r="2882" spans="4:4">
      <c r="D2882" s="27"/>
    </row>
    <row r="2883" spans="4:4">
      <c r="D2883" s="27"/>
    </row>
    <row r="2884" spans="4:4">
      <c r="D2884" s="27"/>
    </row>
    <row r="2885" spans="4:4">
      <c r="D2885" s="27"/>
    </row>
    <row r="2886" spans="4:4">
      <c r="D2886" s="27"/>
    </row>
    <row r="2887" spans="4:4">
      <c r="D2887" s="27"/>
    </row>
    <row r="2888" spans="4:4">
      <c r="D2888" s="27"/>
    </row>
    <row r="2889" spans="4:4">
      <c r="D2889" s="27"/>
    </row>
    <row r="2890" spans="4:4">
      <c r="D2890" s="27"/>
    </row>
    <row r="2891" spans="4:4">
      <c r="D2891" s="27"/>
    </row>
    <row r="2892" spans="4:4">
      <c r="D2892" s="27"/>
    </row>
    <row r="2893" spans="4:4">
      <c r="D2893" s="27"/>
    </row>
    <row r="2894" spans="4:4">
      <c r="D2894" s="27"/>
    </row>
    <row r="2895" spans="4:4">
      <c r="D2895" s="27"/>
    </row>
    <row r="2896" spans="4:4">
      <c r="D2896" s="27"/>
    </row>
    <row r="2897" spans="4:4">
      <c r="D2897" s="27"/>
    </row>
    <row r="2898" spans="4:4">
      <c r="D2898" s="27"/>
    </row>
    <row r="2899" spans="4:4">
      <c r="D2899" s="27"/>
    </row>
    <row r="2900" spans="4:4">
      <c r="D2900" s="27"/>
    </row>
    <row r="2901" spans="4:4">
      <c r="D2901" s="27"/>
    </row>
    <row r="2902" spans="4:4">
      <c r="D2902" s="27"/>
    </row>
    <row r="2903" spans="4:4">
      <c r="D2903" s="27"/>
    </row>
    <row r="2904" spans="4:4">
      <c r="D2904" s="27"/>
    </row>
    <row r="2905" spans="4:4">
      <c r="D2905" s="27"/>
    </row>
    <row r="2906" spans="4:4">
      <c r="D2906" s="27"/>
    </row>
    <row r="2907" spans="4:4">
      <c r="D2907" s="27"/>
    </row>
    <row r="2908" spans="4:4">
      <c r="D2908" s="27"/>
    </row>
    <row r="2909" spans="4:4">
      <c r="D2909" s="27"/>
    </row>
    <row r="2910" spans="4:4">
      <c r="D2910" s="27"/>
    </row>
    <row r="2911" spans="4:4">
      <c r="D2911" s="27"/>
    </row>
    <row r="2912" spans="4:4">
      <c r="D2912" s="27"/>
    </row>
    <row r="2913" spans="4:4">
      <c r="D2913" s="27"/>
    </row>
    <row r="2914" spans="4:4">
      <c r="D2914" s="27"/>
    </row>
    <row r="2915" spans="4:4">
      <c r="D2915" s="27"/>
    </row>
    <row r="2916" spans="4:4">
      <c r="D2916" s="27"/>
    </row>
    <row r="2917" spans="4:4">
      <c r="D2917" s="27"/>
    </row>
    <row r="2918" spans="4:4">
      <c r="D2918" s="27"/>
    </row>
    <row r="2919" spans="4:4">
      <c r="D2919" s="27"/>
    </row>
    <row r="2920" spans="4:4">
      <c r="D2920" s="27"/>
    </row>
    <row r="2921" spans="4:4">
      <c r="D2921" s="27"/>
    </row>
    <row r="2922" spans="4:4">
      <c r="D2922" s="27"/>
    </row>
    <row r="2923" spans="4:4">
      <c r="D2923" s="27"/>
    </row>
    <row r="2924" spans="4:4">
      <c r="D2924" s="27"/>
    </row>
    <row r="2925" spans="4:4">
      <c r="D2925" s="27"/>
    </row>
    <row r="2926" spans="4:4">
      <c r="D2926" s="27"/>
    </row>
    <row r="2927" spans="4:4">
      <c r="D2927" s="27"/>
    </row>
    <row r="2928" spans="4:4">
      <c r="D2928" s="27"/>
    </row>
    <row r="2929" spans="4:4">
      <c r="D2929" s="27"/>
    </row>
    <row r="2930" spans="4:4">
      <c r="D2930" s="27"/>
    </row>
    <row r="2931" spans="4:4">
      <c r="D2931" s="27"/>
    </row>
    <row r="2932" spans="4:4">
      <c r="D2932" s="27"/>
    </row>
    <row r="2933" spans="4:4">
      <c r="D2933" s="27"/>
    </row>
    <row r="2934" spans="4:4">
      <c r="D2934" s="27"/>
    </row>
    <row r="2935" spans="4:4">
      <c r="D2935" s="27"/>
    </row>
    <row r="2936" spans="4:4">
      <c r="D2936" s="27"/>
    </row>
    <row r="2937" spans="4:4">
      <c r="D2937" s="27"/>
    </row>
    <row r="2938" spans="4:4">
      <c r="D2938" s="27"/>
    </row>
    <row r="2939" spans="4:4">
      <c r="D2939" s="27"/>
    </row>
    <row r="2940" spans="4:4">
      <c r="D2940" s="27"/>
    </row>
    <row r="2941" spans="4:4">
      <c r="D2941" s="27"/>
    </row>
    <row r="2942" spans="4:4">
      <c r="D2942" s="27"/>
    </row>
    <row r="2943" spans="4:4">
      <c r="D2943" s="27"/>
    </row>
    <row r="2944" spans="4:4">
      <c r="D2944" s="27"/>
    </row>
    <row r="2945" spans="4:4">
      <c r="D2945" s="27"/>
    </row>
    <row r="2946" spans="4:4">
      <c r="D2946" s="27"/>
    </row>
    <row r="2947" spans="4:4">
      <c r="D2947" s="27"/>
    </row>
    <row r="2948" spans="4:4">
      <c r="D2948" s="27"/>
    </row>
    <row r="2949" spans="4:4">
      <c r="D2949" s="27"/>
    </row>
    <row r="2950" spans="4:4">
      <c r="D2950" s="27"/>
    </row>
    <row r="2951" spans="4:4">
      <c r="D2951" s="27"/>
    </row>
    <row r="2952" spans="4:4">
      <c r="D2952" s="27"/>
    </row>
    <row r="2953" spans="4:4">
      <c r="D2953" s="27"/>
    </row>
    <row r="2954" spans="4:4">
      <c r="D2954" s="27"/>
    </row>
    <row r="2955" spans="4:4">
      <c r="D2955" s="27"/>
    </row>
    <row r="2956" spans="4:4">
      <c r="D2956" s="27"/>
    </row>
    <row r="2957" spans="4:4">
      <c r="D2957" s="27"/>
    </row>
    <row r="2958" spans="4:4">
      <c r="D2958" s="27"/>
    </row>
    <row r="2959" spans="4:4">
      <c r="D2959" s="27"/>
    </row>
    <row r="2960" spans="4:4">
      <c r="D2960" s="27"/>
    </row>
    <row r="2961" spans="4:4">
      <c r="D2961" s="27"/>
    </row>
    <row r="2962" spans="4:4">
      <c r="D2962" s="27"/>
    </row>
    <row r="2963" spans="4:4">
      <c r="D2963" s="27"/>
    </row>
    <row r="2964" spans="4:4">
      <c r="D2964" s="27"/>
    </row>
    <row r="2965" spans="4:4">
      <c r="D2965" s="27"/>
    </row>
    <row r="2966" spans="4:4">
      <c r="D2966" s="27"/>
    </row>
    <row r="2967" spans="4:4">
      <c r="D2967" s="27"/>
    </row>
    <row r="2968" spans="4:4">
      <c r="D2968" s="27"/>
    </row>
    <row r="2969" spans="4:4">
      <c r="D2969" s="27"/>
    </row>
    <row r="2970" spans="4:4">
      <c r="D2970" s="27"/>
    </row>
    <row r="2971" spans="4:4">
      <c r="D2971" s="27"/>
    </row>
    <row r="2972" spans="4:4">
      <c r="D2972" s="27"/>
    </row>
    <row r="2973" spans="4:4">
      <c r="D2973" s="27"/>
    </row>
    <row r="2974" spans="4:4">
      <c r="D2974" s="27"/>
    </row>
    <row r="2975" spans="4:4">
      <c r="D2975" s="27"/>
    </row>
    <row r="2976" spans="4:4">
      <c r="D2976" s="27"/>
    </row>
    <row r="2977" spans="4:4">
      <c r="D2977" s="27"/>
    </row>
    <row r="2978" spans="4:4">
      <c r="D2978" s="27"/>
    </row>
    <row r="2979" spans="4:4">
      <c r="D2979" s="27"/>
    </row>
    <row r="2980" spans="4:4">
      <c r="D2980" s="27"/>
    </row>
    <row r="2981" spans="4:4">
      <c r="D2981" s="27"/>
    </row>
    <row r="2982" spans="4:4">
      <c r="D2982" s="27"/>
    </row>
    <row r="2983" spans="4:4">
      <c r="D2983" s="27"/>
    </row>
    <row r="2984" spans="4:4">
      <c r="D2984" s="27"/>
    </row>
    <row r="2985" spans="4:4">
      <c r="D2985" s="27"/>
    </row>
    <row r="2986" spans="4:4">
      <c r="D2986" s="27"/>
    </row>
    <row r="2987" spans="4:4">
      <c r="D2987" s="27"/>
    </row>
    <row r="2988" spans="4:4">
      <c r="D2988" s="27"/>
    </row>
    <row r="2989" spans="4:4">
      <c r="D2989" s="27"/>
    </row>
    <row r="2990" spans="4:4">
      <c r="D2990" s="27"/>
    </row>
    <row r="2991" spans="4:4">
      <c r="D2991" s="27"/>
    </row>
    <row r="2992" spans="4:4">
      <c r="D2992" s="27"/>
    </row>
    <row r="2993" spans="4:4">
      <c r="D2993" s="27"/>
    </row>
    <row r="2994" spans="4:4">
      <c r="D2994" s="27"/>
    </row>
    <row r="2995" spans="4:4">
      <c r="D2995" s="27"/>
    </row>
    <row r="2996" spans="4:4">
      <c r="D2996" s="27"/>
    </row>
    <row r="2997" spans="4:4">
      <c r="D2997" s="27"/>
    </row>
    <row r="2998" spans="4:4">
      <c r="D2998" s="27"/>
    </row>
    <row r="2999" spans="4:4">
      <c r="D2999" s="27"/>
    </row>
    <row r="3000" spans="4:4">
      <c r="D3000" s="27"/>
    </row>
    <row r="3001" spans="4:4">
      <c r="D3001" s="27"/>
    </row>
    <row r="3002" spans="4:4">
      <c r="D3002" s="27"/>
    </row>
    <row r="3003" spans="4:4">
      <c r="D3003" s="27"/>
    </row>
    <row r="3004" spans="4:4">
      <c r="D3004" s="27"/>
    </row>
    <row r="3005" spans="4:4">
      <c r="D3005" s="27"/>
    </row>
    <row r="3006" spans="4:4">
      <c r="D3006" s="27"/>
    </row>
    <row r="3007" spans="4:4">
      <c r="D3007" s="27"/>
    </row>
    <row r="3008" spans="4:4">
      <c r="D3008" s="27"/>
    </row>
    <row r="3009" spans="4:4">
      <c r="D3009" s="27"/>
    </row>
    <row r="3010" spans="4:4">
      <c r="D3010" s="27"/>
    </row>
    <row r="3011" spans="4:4">
      <c r="D3011" s="27"/>
    </row>
    <row r="3012" spans="4:4">
      <c r="D3012" s="27"/>
    </row>
    <row r="3013" spans="4:4">
      <c r="D3013" s="27"/>
    </row>
    <row r="3014" spans="4:4">
      <c r="D3014" s="27"/>
    </row>
    <row r="3015" spans="4:4">
      <c r="D3015" s="27"/>
    </row>
    <row r="3016" spans="4:4">
      <c r="D3016" s="27"/>
    </row>
    <row r="3017" spans="4:4">
      <c r="D3017" s="27"/>
    </row>
    <row r="3018" spans="4:4">
      <c r="D3018" s="27"/>
    </row>
    <row r="3019" spans="4:4">
      <c r="D3019" s="27"/>
    </row>
    <row r="3020" spans="4:4">
      <c r="D3020" s="27"/>
    </row>
    <row r="3021" spans="4:4">
      <c r="D3021" s="27"/>
    </row>
    <row r="3022" spans="4:4">
      <c r="D3022" s="27"/>
    </row>
    <row r="3023" spans="4:4">
      <c r="D3023" s="27"/>
    </row>
    <row r="3024" spans="4:4">
      <c r="D3024" s="27"/>
    </row>
    <row r="3025" spans="4:4">
      <c r="D3025" s="27"/>
    </row>
    <row r="3026" spans="4:4">
      <c r="D3026" s="27"/>
    </row>
    <row r="3027" spans="4:4">
      <c r="D3027" s="27"/>
    </row>
    <row r="3028" spans="4:4">
      <c r="D3028" s="27"/>
    </row>
    <row r="3029" spans="4:4">
      <c r="D3029" s="27"/>
    </row>
    <row r="3030" spans="4:4">
      <c r="D3030" s="27"/>
    </row>
    <row r="3031" spans="4:4">
      <c r="D3031" s="27"/>
    </row>
    <row r="3032" spans="4:4">
      <c r="D3032" s="27"/>
    </row>
    <row r="3033" spans="4:4">
      <c r="D3033" s="27"/>
    </row>
    <row r="3034" spans="4:4">
      <c r="D3034" s="27"/>
    </row>
    <row r="3035" spans="4:4">
      <c r="D3035" s="27"/>
    </row>
    <row r="3036" spans="4:4">
      <c r="D3036" s="27"/>
    </row>
    <row r="3037" spans="4:4">
      <c r="D3037" s="27"/>
    </row>
    <row r="3038" spans="4:4">
      <c r="D3038" s="27"/>
    </row>
    <row r="3039" spans="4:4">
      <c r="D3039" s="27"/>
    </row>
    <row r="3040" spans="4:4">
      <c r="D3040" s="27"/>
    </row>
    <row r="3041" spans="4:4">
      <c r="D3041" s="27"/>
    </row>
    <row r="3042" spans="4:4">
      <c r="D3042" s="27"/>
    </row>
    <row r="3043" spans="4:4">
      <c r="D3043" s="27"/>
    </row>
    <row r="3044" spans="4:4">
      <c r="D3044" s="27"/>
    </row>
    <row r="3045" spans="4:4">
      <c r="D3045" s="27"/>
    </row>
    <row r="3046" spans="4:4">
      <c r="D3046" s="27"/>
    </row>
    <row r="3047" spans="4:4">
      <c r="D3047" s="27"/>
    </row>
    <row r="3048" spans="4:4">
      <c r="D3048" s="27"/>
    </row>
    <row r="3049" spans="4:4">
      <c r="D3049" s="27"/>
    </row>
    <row r="3050" spans="4:4">
      <c r="D3050" s="27"/>
    </row>
    <row r="3051" spans="4:4">
      <c r="D3051" s="27"/>
    </row>
    <row r="3052" spans="4:4">
      <c r="D3052" s="27"/>
    </row>
    <row r="3053" spans="4:4">
      <c r="D3053" s="27"/>
    </row>
    <row r="3054" spans="4:4">
      <c r="D3054" s="27"/>
    </row>
    <row r="3055" spans="4:4">
      <c r="D3055" s="27"/>
    </row>
    <row r="3056" spans="4:4">
      <c r="D3056" s="27"/>
    </row>
    <row r="3057" spans="4:4">
      <c r="D3057" s="27"/>
    </row>
    <row r="3058" spans="4:4">
      <c r="D3058" s="27"/>
    </row>
    <row r="3059" spans="4:4">
      <c r="D3059" s="27"/>
    </row>
    <row r="3060" spans="4:4">
      <c r="D3060" s="27"/>
    </row>
    <row r="3061" spans="4:4">
      <c r="D3061" s="27"/>
    </row>
    <row r="3062" spans="4:4">
      <c r="D3062" s="27"/>
    </row>
    <row r="3063" spans="4:4">
      <c r="D3063" s="27"/>
    </row>
    <row r="3064" spans="4:4">
      <c r="D3064" s="27"/>
    </row>
    <row r="3065" spans="4:4">
      <c r="D3065" s="27"/>
    </row>
    <row r="3066" spans="4:4">
      <c r="D3066" s="27"/>
    </row>
    <row r="3067" spans="4:4">
      <c r="D3067" s="27"/>
    </row>
    <row r="3068" spans="4:4">
      <c r="D3068" s="27"/>
    </row>
    <row r="3069" spans="4:4">
      <c r="D3069" s="27"/>
    </row>
    <row r="3070" spans="4:4">
      <c r="D3070" s="27"/>
    </row>
    <row r="3071" spans="4:4">
      <c r="D3071" s="27"/>
    </row>
    <row r="3072" spans="4:4">
      <c r="D3072" s="27"/>
    </row>
    <row r="3073" spans="4:4">
      <c r="D3073" s="27"/>
    </row>
    <row r="3074" spans="4:4">
      <c r="D3074" s="27"/>
    </row>
    <row r="3075" spans="4:4">
      <c r="D3075" s="27"/>
    </row>
    <row r="3076" spans="4:4">
      <c r="D3076" s="27"/>
    </row>
    <row r="3077" spans="4:4">
      <c r="D3077" s="27"/>
    </row>
    <row r="3078" spans="4:4">
      <c r="D3078" s="27"/>
    </row>
    <row r="3079" spans="4:4">
      <c r="D3079" s="27"/>
    </row>
    <row r="3080" spans="4:4">
      <c r="D3080" s="27"/>
    </row>
    <row r="3081" spans="4:4">
      <c r="D3081" s="27"/>
    </row>
    <row r="3082" spans="4:4">
      <c r="D3082" s="27"/>
    </row>
    <row r="3083" spans="4:4">
      <c r="D3083" s="27"/>
    </row>
    <row r="3084" spans="4:4">
      <c r="D3084" s="27"/>
    </row>
    <row r="3085" spans="4:4">
      <c r="D3085" s="27"/>
    </row>
    <row r="3086" spans="4:4">
      <c r="D3086" s="27"/>
    </row>
    <row r="3087" spans="4:4">
      <c r="D3087" s="27"/>
    </row>
    <row r="3088" spans="4:4">
      <c r="D3088" s="27"/>
    </row>
    <row r="3089" spans="4:4">
      <c r="D3089" s="27"/>
    </row>
    <row r="3090" spans="4:4">
      <c r="D3090" s="27"/>
    </row>
    <row r="3091" spans="4:4">
      <c r="D3091" s="27"/>
    </row>
    <row r="3092" spans="4:4">
      <c r="D3092" s="27"/>
    </row>
    <row r="3093" spans="4:4">
      <c r="D3093" s="27"/>
    </row>
    <row r="3094" spans="4:4">
      <c r="D3094" s="27"/>
    </row>
    <row r="3095" spans="4:4">
      <c r="D3095" s="27"/>
    </row>
    <row r="3096" spans="4:4">
      <c r="D3096" s="27"/>
    </row>
    <row r="3097" spans="4:4">
      <c r="D3097" s="27"/>
    </row>
    <row r="3098" spans="4:4">
      <c r="D3098" s="27"/>
    </row>
    <row r="3099" spans="4:4">
      <c r="D3099" s="27"/>
    </row>
    <row r="3100" spans="4:4">
      <c r="D3100" s="27"/>
    </row>
    <row r="3101" spans="4:4">
      <c r="D3101" s="27"/>
    </row>
    <row r="3102" spans="4:4">
      <c r="D3102" s="27"/>
    </row>
    <row r="3103" spans="4:4">
      <c r="D3103" s="27"/>
    </row>
    <row r="3104" spans="4:4">
      <c r="D3104" s="27"/>
    </row>
    <row r="3105" spans="4:4">
      <c r="D3105" s="27"/>
    </row>
    <row r="3106" spans="4:4">
      <c r="D3106" s="27"/>
    </row>
    <row r="3107" spans="4:4">
      <c r="D3107" s="27"/>
    </row>
    <row r="3108" spans="4:4">
      <c r="D3108" s="27"/>
    </row>
    <row r="3109" spans="4:4">
      <c r="D3109" s="27"/>
    </row>
    <row r="3110" spans="4:4">
      <c r="D3110" s="27"/>
    </row>
    <row r="3111" spans="4:4">
      <c r="D3111" s="27"/>
    </row>
    <row r="3112" spans="4:4">
      <c r="D3112" s="27"/>
    </row>
    <row r="3113" spans="4:4">
      <c r="D3113" s="27"/>
    </row>
    <row r="3114" spans="4:4">
      <c r="D3114" s="27"/>
    </row>
    <row r="3115" spans="4:4">
      <c r="D3115" s="27"/>
    </row>
    <row r="3116" spans="4:4">
      <c r="D3116" s="27"/>
    </row>
    <row r="3117" spans="4:4">
      <c r="D3117" s="27"/>
    </row>
    <row r="3118" spans="4:4">
      <c r="D3118" s="27"/>
    </row>
    <row r="3119" spans="4:4">
      <c r="D3119" s="27"/>
    </row>
    <row r="3120" spans="4:4">
      <c r="D3120" s="27"/>
    </row>
    <row r="3121" spans="4:4">
      <c r="D3121" s="27"/>
    </row>
    <row r="3122" spans="4:4">
      <c r="D3122" s="27"/>
    </row>
    <row r="3123" spans="4:4">
      <c r="D3123" s="27"/>
    </row>
    <row r="3124" spans="4:4">
      <c r="D3124" s="27"/>
    </row>
    <row r="3125" spans="4:4">
      <c r="D3125" s="27"/>
    </row>
    <row r="3126" spans="4:4">
      <c r="D3126" s="27"/>
    </row>
    <row r="3127" spans="4:4">
      <c r="D3127" s="27"/>
    </row>
    <row r="3128" spans="4:4">
      <c r="D3128" s="27"/>
    </row>
    <row r="3129" spans="4:4">
      <c r="D3129" s="27"/>
    </row>
    <row r="3130" spans="4:4">
      <c r="D3130" s="27"/>
    </row>
    <row r="3131" spans="4:4">
      <c r="D3131" s="27"/>
    </row>
    <row r="3132" spans="4:4">
      <c r="D3132" s="27"/>
    </row>
    <row r="3133" spans="4:4">
      <c r="D3133" s="27"/>
    </row>
    <row r="3134" spans="4:4">
      <c r="D3134" s="27"/>
    </row>
    <row r="3135" spans="4:4">
      <c r="D3135" s="27"/>
    </row>
    <row r="3136" spans="4:4">
      <c r="D3136" s="27"/>
    </row>
    <row r="3137" spans="4:4">
      <c r="D3137" s="27"/>
    </row>
    <row r="3138" spans="4:4">
      <c r="D3138" s="27"/>
    </row>
    <row r="3139" spans="4:4">
      <c r="D3139" s="27"/>
    </row>
    <row r="3140" spans="4:4">
      <c r="D3140" s="27"/>
    </row>
    <row r="3141" spans="4:4">
      <c r="D3141" s="27"/>
    </row>
    <row r="3142" spans="4:4">
      <c r="D3142" s="27"/>
    </row>
    <row r="3143" spans="4:4">
      <c r="D3143" s="27"/>
    </row>
    <row r="3144" spans="4:4">
      <c r="D3144" s="27"/>
    </row>
    <row r="3145" spans="4:4">
      <c r="D3145" s="27"/>
    </row>
    <row r="3146" spans="4:4">
      <c r="D3146" s="27"/>
    </row>
    <row r="3147" spans="4:4">
      <c r="D3147" s="27"/>
    </row>
    <row r="3148" spans="4:4">
      <c r="D3148" s="27"/>
    </row>
    <row r="3149" spans="4:4">
      <c r="D3149" s="27"/>
    </row>
    <row r="3150" spans="4:4">
      <c r="D3150" s="27"/>
    </row>
    <row r="3151" spans="4:4">
      <c r="D3151" s="27"/>
    </row>
    <row r="3152" spans="4:4">
      <c r="D3152" s="27"/>
    </row>
    <row r="3153" spans="4:4">
      <c r="D3153" s="27"/>
    </row>
    <row r="3154" spans="4:4">
      <c r="D3154" s="27"/>
    </row>
    <row r="3155" spans="4:4">
      <c r="D3155" s="27"/>
    </row>
    <row r="3156" spans="4:4">
      <c r="D3156" s="27"/>
    </row>
    <row r="3157" spans="4:4">
      <c r="D3157" s="27"/>
    </row>
    <row r="3158" spans="4:4">
      <c r="D3158" s="27"/>
    </row>
    <row r="3159" spans="4:4">
      <c r="D3159" s="27"/>
    </row>
    <row r="3160" spans="4:4">
      <c r="D3160" s="27"/>
    </row>
    <row r="3161" spans="4:4">
      <c r="D3161" s="27"/>
    </row>
    <row r="3162" spans="4:4">
      <c r="D3162" s="27"/>
    </row>
    <row r="3163" spans="4:4">
      <c r="D3163" s="27"/>
    </row>
    <row r="3164" spans="4:4">
      <c r="D3164" s="27"/>
    </row>
    <row r="3165" spans="4:4">
      <c r="D3165" s="27"/>
    </row>
    <row r="3166" spans="4:4">
      <c r="D3166" s="27"/>
    </row>
    <row r="3167" spans="4:4">
      <c r="D3167" s="27"/>
    </row>
    <row r="3168" spans="4:4">
      <c r="D3168" s="27"/>
    </row>
    <row r="3169" spans="4:4">
      <c r="D3169" s="27"/>
    </row>
    <row r="3170" spans="4:4">
      <c r="D3170" s="27"/>
    </row>
    <row r="3171" spans="4:4">
      <c r="D3171" s="27"/>
    </row>
    <row r="3172" spans="4:4">
      <c r="D3172" s="27"/>
    </row>
    <row r="3173" spans="4:4">
      <c r="D3173" s="27"/>
    </row>
    <row r="3174" spans="4:4">
      <c r="D3174" s="27"/>
    </row>
    <row r="3175" spans="4:4">
      <c r="D3175" s="27"/>
    </row>
    <row r="3176" spans="4:4">
      <c r="D3176" s="27"/>
    </row>
    <row r="3177" spans="4:4">
      <c r="D3177" s="27"/>
    </row>
    <row r="3178" spans="4:4">
      <c r="D3178" s="27"/>
    </row>
    <row r="3179" spans="4:4">
      <c r="D3179" s="27"/>
    </row>
    <row r="3180" spans="4:4">
      <c r="D3180" s="27"/>
    </row>
    <row r="3181" spans="4:4">
      <c r="D3181" s="27"/>
    </row>
    <row r="3182" spans="4:4">
      <c r="D3182" s="27"/>
    </row>
    <row r="3183" spans="4:4">
      <c r="D3183" s="27"/>
    </row>
    <row r="3184" spans="4:4">
      <c r="D3184" s="27"/>
    </row>
    <row r="3185" spans="4:4">
      <c r="D3185" s="27"/>
    </row>
    <row r="3186" spans="4:4">
      <c r="D3186" s="27"/>
    </row>
    <row r="3187" spans="4:4">
      <c r="D3187" s="27"/>
    </row>
    <row r="3188" spans="4:4">
      <c r="D3188" s="27"/>
    </row>
    <row r="3189" spans="4:4">
      <c r="D3189" s="27"/>
    </row>
    <row r="3190" spans="4:4">
      <c r="D3190" s="27"/>
    </row>
    <row r="3191" spans="4:4">
      <c r="D3191" s="27"/>
    </row>
    <row r="3192" spans="4:4">
      <c r="D3192" s="27"/>
    </row>
    <row r="3193" spans="4:4">
      <c r="D3193" s="27"/>
    </row>
    <row r="3194" spans="4:4">
      <c r="D3194" s="27"/>
    </row>
    <row r="3195" spans="4:4">
      <c r="D3195" s="27"/>
    </row>
    <row r="3196" spans="4:4">
      <c r="D3196" s="27"/>
    </row>
    <row r="3197" spans="4:4">
      <c r="D3197" s="27"/>
    </row>
    <row r="3198" spans="4:4">
      <c r="D3198" s="27"/>
    </row>
    <row r="3199" spans="4:4">
      <c r="D3199" s="27"/>
    </row>
    <row r="3200" spans="4:4">
      <c r="D3200" s="27"/>
    </row>
    <row r="3201" spans="4:4">
      <c r="D3201" s="27"/>
    </row>
    <row r="3202" spans="4:4">
      <c r="D3202" s="27"/>
    </row>
    <row r="3203" spans="4:4">
      <c r="D3203" s="27"/>
    </row>
    <row r="3204" spans="4:4">
      <c r="D3204" s="27"/>
    </row>
    <row r="3205" spans="4:4">
      <c r="D3205" s="27"/>
    </row>
    <row r="3206" spans="4:4">
      <c r="D3206" s="27"/>
    </row>
    <row r="3207" spans="4:4">
      <c r="D3207" s="27"/>
    </row>
    <row r="3208" spans="4:4">
      <c r="D3208" s="27"/>
    </row>
    <row r="3209" spans="4:4">
      <c r="D3209" s="27"/>
    </row>
    <row r="3210" spans="4:4">
      <c r="D3210" s="27"/>
    </row>
    <row r="3211" spans="4:4">
      <c r="D3211" s="27"/>
    </row>
    <row r="3212" spans="4:4">
      <c r="D3212" s="27"/>
    </row>
    <row r="3213" spans="4:4">
      <c r="D3213" s="27"/>
    </row>
    <row r="3214" spans="4:4">
      <c r="D3214" s="27"/>
    </row>
    <row r="3215" spans="4:4">
      <c r="D3215" s="27"/>
    </row>
    <row r="3216" spans="4:4">
      <c r="D3216" s="27"/>
    </row>
    <row r="3217" spans="4:4">
      <c r="D3217" s="27"/>
    </row>
    <row r="3218" spans="4:4">
      <c r="D3218" s="27"/>
    </row>
    <row r="3219" spans="4:4">
      <c r="D3219" s="27"/>
    </row>
    <row r="3220" spans="4:4">
      <c r="D3220" s="27"/>
    </row>
    <row r="3221" spans="4:4">
      <c r="D3221" s="27"/>
    </row>
    <row r="3222" spans="4:4">
      <c r="D3222" s="27"/>
    </row>
    <row r="3223" spans="4:4">
      <c r="D3223" s="27"/>
    </row>
    <row r="3224" spans="4:4">
      <c r="D3224" s="27"/>
    </row>
    <row r="3225" spans="4:4">
      <c r="D3225" s="27"/>
    </row>
    <row r="3226" spans="4:4">
      <c r="D3226" s="27"/>
    </row>
    <row r="3227" spans="4:4">
      <c r="D3227" s="27"/>
    </row>
    <row r="3228" spans="4:4">
      <c r="D3228" s="27"/>
    </row>
    <row r="3229" spans="4:4">
      <c r="D3229" s="27"/>
    </row>
    <row r="3230" spans="4:4">
      <c r="D3230" s="27"/>
    </row>
    <row r="3231" spans="4:4">
      <c r="D3231" s="27"/>
    </row>
    <row r="3232" spans="4:4">
      <c r="D3232" s="27"/>
    </row>
    <row r="3233" spans="4:4">
      <c r="D3233" s="27"/>
    </row>
    <row r="3234" spans="4:4">
      <c r="D3234" s="27"/>
    </row>
    <row r="3235" spans="4:4">
      <c r="D3235" s="27"/>
    </row>
    <row r="3236" spans="4:4">
      <c r="D3236" s="27"/>
    </row>
    <row r="3237" spans="4:4">
      <c r="D3237" s="27"/>
    </row>
    <row r="3238" spans="4:4">
      <c r="D3238" s="27"/>
    </row>
    <row r="3239" spans="4:4">
      <c r="D3239" s="27"/>
    </row>
    <row r="3240" spans="4:4">
      <c r="D3240" s="27"/>
    </row>
    <row r="3241" spans="4:4">
      <c r="D3241" s="27"/>
    </row>
    <row r="3242" spans="4:4">
      <c r="D3242" s="27"/>
    </row>
    <row r="3243" spans="4:4">
      <c r="D3243" s="27"/>
    </row>
    <row r="3244" spans="4:4">
      <c r="D3244" s="27"/>
    </row>
    <row r="3245" spans="4:4">
      <c r="D3245" s="27"/>
    </row>
    <row r="3246" spans="4:4">
      <c r="D3246" s="27"/>
    </row>
    <row r="3247" spans="4:4">
      <c r="D3247" s="27"/>
    </row>
    <row r="3248" spans="4:4">
      <c r="D3248" s="27"/>
    </row>
    <row r="3249" spans="4:4">
      <c r="D3249" s="27"/>
    </row>
    <row r="3250" spans="4:4">
      <c r="D3250" s="27"/>
    </row>
    <row r="3251" spans="4:4">
      <c r="D3251" s="27"/>
    </row>
    <row r="3252" spans="4:4">
      <c r="D3252" s="27"/>
    </row>
    <row r="3253" spans="4:4">
      <c r="D3253" s="27"/>
    </row>
    <row r="3254" spans="4:4">
      <c r="D3254" s="27"/>
    </row>
    <row r="3255" spans="4:4">
      <c r="D3255" s="27"/>
    </row>
    <row r="3256" spans="4:4">
      <c r="D3256" s="27"/>
    </row>
    <row r="3257" spans="4:4">
      <c r="D3257" s="27"/>
    </row>
    <row r="3258" spans="4:4">
      <c r="D3258" s="27"/>
    </row>
    <row r="3259" spans="4:4">
      <c r="D3259" s="27"/>
    </row>
    <row r="3260" spans="4:4">
      <c r="D3260" s="27"/>
    </row>
    <row r="3261" spans="4:4">
      <c r="D3261" s="27"/>
    </row>
    <row r="3262" spans="4:4">
      <c r="D3262" s="27"/>
    </row>
    <row r="3263" spans="4:4">
      <c r="D3263" s="27"/>
    </row>
    <row r="3264" spans="4:4">
      <c r="D3264" s="27"/>
    </row>
    <row r="3265" spans="4:4">
      <c r="D3265" s="27"/>
    </row>
    <row r="3266" spans="4:4">
      <c r="D3266" s="27"/>
    </row>
    <row r="3267" spans="4:4">
      <c r="D3267" s="27"/>
    </row>
    <row r="3268" spans="4:4">
      <c r="D3268" s="27"/>
    </row>
    <row r="3269" spans="4:4">
      <c r="D3269" s="27"/>
    </row>
    <row r="3270" spans="4:4">
      <c r="D3270" s="27"/>
    </row>
    <row r="3271" spans="4:4">
      <c r="D3271" s="27"/>
    </row>
    <row r="3272" spans="4:4">
      <c r="D3272" s="27"/>
    </row>
    <row r="3273" spans="4:4">
      <c r="D3273" s="27"/>
    </row>
    <row r="3274" spans="4:4">
      <c r="D3274" s="27"/>
    </row>
    <row r="3275" spans="4:4">
      <c r="D3275" s="27"/>
    </row>
    <row r="3276" spans="4:4">
      <c r="D3276" s="27"/>
    </row>
    <row r="3277" spans="4:4">
      <c r="D3277" s="27"/>
    </row>
    <row r="3278" spans="4:4">
      <c r="D3278" s="27"/>
    </row>
    <row r="3279" spans="4:4">
      <c r="D3279" s="27"/>
    </row>
    <row r="3280" spans="4:4">
      <c r="D3280" s="27"/>
    </row>
    <row r="3281" spans="4:4">
      <c r="D3281" s="27"/>
    </row>
    <row r="3282" spans="4:4">
      <c r="D3282" s="27"/>
    </row>
    <row r="3283" spans="4:4">
      <c r="D3283" s="27"/>
    </row>
    <row r="3284" spans="4:4">
      <c r="D3284" s="27"/>
    </row>
    <row r="3285" spans="4:4">
      <c r="D3285" s="27"/>
    </row>
    <row r="3286" spans="4:4">
      <c r="D3286" s="27"/>
    </row>
    <row r="3287" spans="4:4">
      <c r="D3287" s="27"/>
    </row>
    <row r="3288" spans="4:4">
      <c r="D3288" s="27"/>
    </row>
    <row r="3289" spans="4:4">
      <c r="D3289" s="27"/>
    </row>
    <row r="3290" spans="4:4">
      <c r="D3290" s="27"/>
    </row>
    <row r="3291" spans="4:4">
      <c r="D3291" s="27"/>
    </row>
    <row r="3292" spans="4:4">
      <c r="D3292" s="27"/>
    </row>
    <row r="3293" spans="4:4">
      <c r="D3293" s="27"/>
    </row>
    <row r="3294" spans="4:4">
      <c r="D3294" s="27"/>
    </row>
    <row r="3295" spans="4:4">
      <c r="D3295" s="27"/>
    </row>
    <row r="3296" spans="4:4">
      <c r="D3296" s="27"/>
    </row>
    <row r="3297" spans="4:4">
      <c r="D3297" s="27"/>
    </row>
    <row r="3298" spans="4:4">
      <c r="D3298" s="27"/>
    </row>
    <row r="3299" spans="4:4">
      <c r="D3299" s="27"/>
    </row>
    <row r="3300" spans="4:4">
      <c r="D3300" s="27"/>
    </row>
    <row r="3301" spans="4:4">
      <c r="D3301" s="27"/>
    </row>
    <row r="3302" spans="4:4">
      <c r="D3302" s="27"/>
    </row>
    <row r="3303" spans="4:4">
      <c r="D3303" s="27"/>
    </row>
    <row r="3304" spans="4:4">
      <c r="D3304" s="27"/>
    </row>
    <row r="3305" spans="4:4">
      <c r="D3305" s="27"/>
    </row>
    <row r="3306" spans="4:4">
      <c r="D3306" s="27"/>
    </row>
    <row r="3307" spans="4:4">
      <c r="D3307" s="27"/>
    </row>
    <row r="3308" spans="4:4">
      <c r="D3308" s="27"/>
    </row>
    <row r="3309" spans="4:4">
      <c r="D3309" s="27"/>
    </row>
    <row r="3310" spans="4:4">
      <c r="D3310" s="27"/>
    </row>
    <row r="3311" spans="4:4">
      <c r="D3311" s="27"/>
    </row>
    <row r="3312" spans="4:4">
      <c r="D3312" s="27"/>
    </row>
    <row r="3313" spans="4:4">
      <c r="D3313" s="27"/>
    </row>
    <row r="3314" spans="4:4">
      <c r="D3314" s="27"/>
    </row>
    <row r="3315" spans="4:4">
      <c r="D3315" s="27"/>
    </row>
    <row r="3316" spans="4:4">
      <c r="D3316" s="27"/>
    </row>
    <row r="3317" spans="4:4">
      <c r="D3317" s="27"/>
    </row>
    <row r="3318" spans="4:4">
      <c r="D3318" s="27"/>
    </row>
    <row r="3319" spans="4:4">
      <c r="D3319" s="27"/>
    </row>
    <row r="3320" spans="4:4">
      <c r="D3320" s="27"/>
    </row>
    <row r="3321" spans="4:4">
      <c r="D3321" s="27"/>
    </row>
    <row r="3322" spans="4:4">
      <c r="D3322" s="27"/>
    </row>
    <row r="3323" spans="4:4">
      <c r="D3323" s="27"/>
    </row>
    <row r="3324" spans="4:4">
      <c r="D3324" s="27"/>
    </row>
    <row r="3325" spans="4:4">
      <c r="D3325" s="27"/>
    </row>
    <row r="3326" spans="4:4">
      <c r="D3326" s="27"/>
    </row>
    <row r="3327" spans="4:4">
      <c r="D3327" s="27"/>
    </row>
    <row r="3328" spans="4:4">
      <c r="D3328" s="27"/>
    </row>
    <row r="3329" spans="4:4">
      <c r="D3329" s="27"/>
    </row>
    <row r="3330" spans="4:4">
      <c r="D3330" s="27"/>
    </row>
    <row r="3331" spans="4:4">
      <c r="D3331" s="27"/>
    </row>
    <row r="3332" spans="4:4">
      <c r="D3332" s="27"/>
    </row>
    <row r="3333" spans="4:4">
      <c r="D3333" s="27"/>
    </row>
    <row r="3334" spans="4:4">
      <c r="D3334" s="27"/>
    </row>
    <row r="3335" spans="4:4">
      <c r="D3335" s="27"/>
    </row>
    <row r="3336" spans="4:4">
      <c r="D3336" s="27"/>
    </row>
    <row r="3337" spans="4:4">
      <c r="D3337" s="27"/>
    </row>
    <row r="3338" spans="4:4">
      <c r="D3338" s="27"/>
    </row>
    <row r="3339" spans="4:4">
      <c r="D3339" s="27"/>
    </row>
    <row r="3340" spans="4:4">
      <c r="D3340" s="27"/>
    </row>
    <row r="3341" spans="4:4">
      <c r="D3341" s="27"/>
    </row>
    <row r="3342" spans="4:4">
      <c r="D3342" s="27"/>
    </row>
    <row r="3343" spans="4:4">
      <c r="D3343" s="27"/>
    </row>
    <row r="3344" spans="4:4">
      <c r="D3344" s="27"/>
    </row>
    <row r="3345" spans="4:4">
      <c r="D3345" s="27"/>
    </row>
    <row r="3346" spans="4:4">
      <c r="D3346" s="27"/>
    </row>
    <row r="3347" spans="4:4">
      <c r="D3347" s="27"/>
    </row>
    <row r="3348" spans="4:4">
      <c r="D3348" s="27"/>
    </row>
    <row r="3349" spans="4:4">
      <c r="D3349" s="27"/>
    </row>
    <row r="3350" spans="4:4">
      <c r="D3350" s="27"/>
    </row>
    <row r="3351" spans="4:4">
      <c r="D3351" s="27"/>
    </row>
    <row r="3352" spans="4:4">
      <c r="D3352" s="27"/>
    </row>
    <row r="3353" spans="4:4">
      <c r="D3353" s="27"/>
    </row>
    <row r="3354" spans="4:4">
      <c r="D3354" s="27"/>
    </row>
    <row r="3355" spans="4:4">
      <c r="D3355" s="27"/>
    </row>
    <row r="3356" spans="4:4">
      <c r="D3356" s="27"/>
    </row>
    <row r="3357" spans="4:4">
      <c r="D3357" s="27"/>
    </row>
    <row r="3358" spans="4:4">
      <c r="D3358" s="27"/>
    </row>
    <row r="3359" spans="4:4">
      <c r="D3359" s="27"/>
    </row>
    <row r="3360" spans="4:4">
      <c r="D3360" s="27"/>
    </row>
    <row r="3361" spans="4:4">
      <c r="D3361" s="27"/>
    </row>
    <row r="3362" spans="4:4">
      <c r="D3362" s="27"/>
    </row>
    <row r="3363" spans="4:4">
      <c r="D3363" s="27"/>
    </row>
    <row r="3364" spans="4:4">
      <c r="D3364" s="27"/>
    </row>
    <row r="3365" spans="4:4">
      <c r="D3365" s="27"/>
    </row>
    <row r="3366" spans="4:4">
      <c r="D3366" s="27"/>
    </row>
    <row r="3367" spans="4:4">
      <c r="D3367" s="27"/>
    </row>
    <row r="3368" spans="4:4">
      <c r="D3368" s="27"/>
    </row>
    <row r="3369" spans="4:4">
      <c r="D3369" s="27"/>
    </row>
    <row r="3370" spans="4:4">
      <c r="D3370" s="27"/>
    </row>
    <row r="3371" spans="4:4">
      <c r="D3371" s="27"/>
    </row>
    <row r="3372" spans="4:4">
      <c r="D3372" s="27"/>
    </row>
    <row r="3373" spans="4:4">
      <c r="D3373" s="27"/>
    </row>
    <row r="3374" spans="4:4">
      <c r="D3374" s="27"/>
    </row>
    <row r="3375" spans="4:4">
      <c r="D3375" s="27"/>
    </row>
    <row r="3376" spans="4:4">
      <c r="D3376" s="27"/>
    </row>
    <row r="3377" spans="4:4">
      <c r="D3377" s="27"/>
    </row>
    <row r="3378" spans="4:4">
      <c r="D3378" s="27"/>
    </row>
    <row r="3379" spans="4:4">
      <c r="D3379" s="27"/>
    </row>
    <row r="3380" spans="4:4">
      <c r="D3380" s="27"/>
    </row>
    <row r="3381" spans="4:4">
      <c r="D3381" s="27"/>
    </row>
    <row r="3382" spans="4:4">
      <c r="D3382" s="27"/>
    </row>
    <row r="3383" spans="4:4">
      <c r="D3383" s="27"/>
    </row>
    <row r="3384" spans="4:4">
      <c r="D3384" s="27"/>
    </row>
    <row r="3385" spans="4:4">
      <c r="D3385" s="27"/>
    </row>
    <row r="3386" spans="4:4">
      <c r="D3386" s="27"/>
    </row>
    <row r="3387" spans="4:4">
      <c r="D3387" s="27"/>
    </row>
    <row r="3388" spans="4:4">
      <c r="D3388" s="27"/>
    </row>
    <row r="3389" spans="4:4">
      <c r="D3389" s="27"/>
    </row>
    <row r="3390" spans="4:4">
      <c r="D3390" s="27"/>
    </row>
    <row r="3391" spans="4:4">
      <c r="D3391" s="27"/>
    </row>
    <row r="3392" spans="4:4">
      <c r="D3392" s="27"/>
    </row>
    <row r="3393" spans="4:4">
      <c r="D3393" s="27"/>
    </row>
    <row r="3394" spans="4:4">
      <c r="D3394" s="27"/>
    </row>
    <row r="3395" spans="4:4">
      <c r="D3395" s="27"/>
    </row>
    <row r="3396" spans="4:4">
      <c r="D3396" s="27"/>
    </row>
    <row r="3397" spans="4:4">
      <c r="D3397" s="27"/>
    </row>
    <row r="3398" spans="4:4">
      <c r="D3398" s="27"/>
    </row>
    <row r="3399" spans="4:4">
      <c r="D3399" s="27"/>
    </row>
    <row r="3400" spans="4:4">
      <c r="D3400" s="27"/>
    </row>
    <row r="3401" spans="4:4">
      <c r="D3401" s="27"/>
    </row>
    <row r="3402" spans="4:4">
      <c r="D3402" s="27"/>
    </row>
    <row r="3403" spans="4:4">
      <c r="D3403" s="27"/>
    </row>
    <row r="3404" spans="4:4">
      <c r="D3404" s="27"/>
    </row>
    <row r="3405" spans="4:4">
      <c r="D3405" s="27"/>
    </row>
    <row r="3406" spans="4:4">
      <c r="D3406" s="27"/>
    </row>
    <row r="3407" spans="4:4">
      <c r="D3407" s="27"/>
    </row>
    <row r="3408" spans="4:4">
      <c r="D3408" s="27"/>
    </row>
    <row r="3409" spans="4:4">
      <c r="D3409" s="27"/>
    </row>
    <row r="3410" spans="4:4">
      <c r="D3410" s="27"/>
    </row>
    <row r="3411" spans="4:4">
      <c r="D3411" s="27"/>
    </row>
    <row r="3412" spans="4:4">
      <c r="D3412" s="27"/>
    </row>
    <row r="3413" spans="4:4">
      <c r="D3413" s="27"/>
    </row>
    <row r="3414" spans="4:4">
      <c r="D3414" s="27"/>
    </row>
    <row r="3415" spans="4:4">
      <c r="D3415" s="27"/>
    </row>
    <row r="3416" spans="4:4">
      <c r="D3416" s="27"/>
    </row>
    <row r="3417" spans="4:4">
      <c r="D3417" s="27"/>
    </row>
    <row r="3418" spans="4:4">
      <c r="D3418" s="27"/>
    </row>
    <row r="3419" spans="4:4">
      <c r="D3419" s="27"/>
    </row>
    <row r="3420" spans="4:4">
      <c r="D3420" s="27"/>
    </row>
    <row r="3421" spans="4:4">
      <c r="D3421" s="27"/>
    </row>
    <row r="3422" spans="4:4">
      <c r="D3422" s="27"/>
    </row>
    <row r="3423" spans="4:4">
      <c r="D3423" s="27"/>
    </row>
    <row r="3424" spans="4:4">
      <c r="D3424" s="27"/>
    </row>
    <row r="3425" spans="4:4">
      <c r="D3425" s="27"/>
    </row>
    <row r="3426" spans="4:4">
      <c r="D3426" s="27"/>
    </row>
    <row r="3427" spans="4:4">
      <c r="D3427" s="27"/>
    </row>
    <row r="3428" spans="4:4">
      <c r="D3428" s="27"/>
    </row>
    <row r="3429" spans="4:4">
      <c r="D3429" s="27"/>
    </row>
    <row r="3430" spans="4:4">
      <c r="D3430" s="27"/>
    </row>
    <row r="3431" spans="4:4">
      <c r="D3431" s="27"/>
    </row>
    <row r="3432" spans="4:4">
      <c r="D3432" s="27"/>
    </row>
    <row r="3433" spans="4:4">
      <c r="D3433" s="27"/>
    </row>
    <row r="3434" spans="4:4">
      <c r="D3434" s="27"/>
    </row>
    <row r="3435" spans="4:4">
      <c r="D3435" s="27"/>
    </row>
    <row r="3436" spans="4:4">
      <c r="D3436" s="27"/>
    </row>
    <row r="3437" spans="4:4">
      <c r="D3437" s="27"/>
    </row>
    <row r="3438" spans="4:4">
      <c r="D3438" s="27"/>
    </row>
    <row r="3439" spans="4:4">
      <c r="D3439" s="27"/>
    </row>
    <row r="3440" spans="4:4">
      <c r="D3440" s="27"/>
    </row>
    <row r="3441" spans="4:4">
      <c r="D3441" s="27"/>
    </row>
    <row r="3442" spans="4:4">
      <c r="D3442" s="27"/>
    </row>
    <row r="3443" spans="4:4">
      <c r="D3443" s="27"/>
    </row>
    <row r="3444" spans="4:4">
      <c r="D3444" s="27"/>
    </row>
    <row r="3445" spans="4:4">
      <c r="D3445" s="27"/>
    </row>
    <row r="3446" spans="4:4">
      <c r="D3446" s="27"/>
    </row>
    <row r="3447" spans="4:4">
      <c r="D3447" s="27"/>
    </row>
    <row r="3448" spans="4:4">
      <c r="D3448" s="27"/>
    </row>
    <row r="3449" spans="4:4">
      <c r="D3449" s="27"/>
    </row>
    <row r="3450" spans="4:4">
      <c r="D3450" s="27"/>
    </row>
    <row r="3451" spans="4:4">
      <c r="D3451" s="27"/>
    </row>
    <row r="3452" spans="4:4">
      <c r="D3452" s="27"/>
    </row>
    <row r="3453" spans="4:4">
      <c r="D3453" s="27"/>
    </row>
    <row r="3454" spans="4:4">
      <c r="D3454" s="27"/>
    </row>
    <row r="3455" spans="4:4">
      <c r="D3455" s="27"/>
    </row>
    <row r="3456" spans="4:4">
      <c r="D3456" s="27"/>
    </row>
    <row r="3457" spans="4:4">
      <c r="D3457" s="27"/>
    </row>
    <row r="3458" spans="4:4">
      <c r="D3458" s="27"/>
    </row>
    <row r="3459" spans="4:4">
      <c r="D3459" s="27"/>
    </row>
    <row r="3460" spans="4:4">
      <c r="D3460" s="27"/>
    </row>
    <row r="3461" spans="4:4">
      <c r="D3461" s="27"/>
    </row>
    <row r="3462" spans="4:4">
      <c r="D3462" s="27"/>
    </row>
    <row r="3463" spans="4:4">
      <c r="D3463" s="27"/>
    </row>
    <row r="3464" spans="4:4">
      <c r="D3464" s="27"/>
    </row>
    <row r="3465" spans="4:4">
      <c r="D3465" s="27"/>
    </row>
    <row r="3466" spans="4:4">
      <c r="D3466" s="27"/>
    </row>
    <row r="3467" spans="4:4">
      <c r="D3467" s="27"/>
    </row>
    <row r="3468" spans="4:4">
      <c r="D3468" s="27"/>
    </row>
    <row r="3469" spans="4:4">
      <c r="D3469" s="27"/>
    </row>
    <row r="3470" spans="4:4">
      <c r="D3470" s="27"/>
    </row>
    <row r="3471" spans="4:4">
      <c r="D3471" s="27"/>
    </row>
    <row r="3472" spans="4:4">
      <c r="D3472" s="27"/>
    </row>
    <row r="3473" spans="4:4">
      <c r="D3473" s="27"/>
    </row>
    <row r="3474" spans="4:4">
      <c r="D3474" s="27"/>
    </row>
    <row r="3475" spans="4:4">
      <c r="D3475" s="27"/>
    </row>
    <row r="3476" spans="4:4">
      <c r="D3476" s="27"/>
    </row>
    <row r="3477" spans="4:4">
      <c r="D3477" s="27"/>
    </row>
    <row r="3478" spans="4:4">
      <c r="D3478" s="27"/>
    </row>
    <row r="3479" spans="4:4">
      <c r="D3479" s="27"/>
    </row>
    <row r="3480" spans="4:4">
      <c r="D3480" s="27"/>
    </row>
    <row r="3481" spans="4:4">
      <c r="D3481" s="27"/>
    </row>
    <row r="3482" spans="4:4">
      <c r="D3482" s="27"/>
    </row>
    <row r="3483" spans="4:4">
      <c r="D3483" s="27"/>
    </row>
    <row r="3484" spans="4:4">
      <c r="D3484" s="27"/>
    </row>
    <row r="3485" spans="4:4">
      <c r="D3485" s="27"/>
    </row>
    <row r="3486" spans="4:4">
      <c r="D3486" s="27"/>
    </row>
    <row r="3487" spans="4:4">
      <c r="D3487" s="27"/>
    </row>
    <row r="3488" spans="4:4">
      <c r="D3488" s="27"/>
    </row>
    <row r="3489" spans="4:4">
      <c r="D3489" s="27"/>
    </row>
    <row r="3490" spans="4:4">
      <c r="D3490" s="27"/>
    </row>
    <row r="3491" spans="4:4">
      <c r="D3491" s="27"/>
    </row>
    <row r="3492" spans="4:4">
      <c r="D3492" s="27"/>
    </row>
    <row r="3493" spans="4:4">
      <c r="D3493" s="27"/>
    </row>
    <row r="3494" spans="4:4">
      <c r="D3494" s="27"/>
    </row>
    <row r="3495" spans="4:4">
      <c r="D3495" s="27"/>
    </row>
    <row r="3496" spans="4:4">
      <c r="D3496" s="27"/>
    </row>
    <row r="3497" spans="4:4">
      <c r="D3497" s="27"/>
    </row>
    <row r="3498" spans="4:4">
      <c r="D3498" s="27"/>
    </row>
    <row r="3499" spans="4:4">
      <c r="D3499" s="27"/>
    </row>
    <row r="3500" spans="4:4">
      <c r="D3500" s="27"/>
    </row>
    <row r="3501" spans="4:4">
      <c r="D3501" s="27"/>
    </row>
    <row r="3502" spans="4:4">
      <c r="D3502" s="27"/>
    </row>
    <row r="3503" spans="4:4">
      <c r="D3503" s="27"/>
    </row>
    <row r="3504" spans="4:4">
      <c r="D3504" s="27"/>
    </row>
    <row r="3505" spans="4:4">
      <c r="D3505" s="27"/>
    </row>
    <row r="3506" spans="4:4">
      <c r="D3506" s="27"/>
    </row>
    <row r="3507" spans="4:4">
      <c r="D3507" s="27"/>
    </row>
    <row r="3508" spans="4:4">
      <c r="D3508" s="27"/>
    </row>
    <row r="3509" spans="4:4">
      <c r="D3509" s="27"/>
    </row>
    <row r="3510" spans="4:4">
      <c r="D3510" s="27"/>
    </row>
    <row r="3511" spans="4:4">
      <c r="D3511" s="27"/>
    </row>
    <row r="3512" spans="4:4">
      <c r="D3512" s="27"/>
    </row>
    <row r="3513" spans="4:4">
      <c r="D3513" s="27"/>
    </row>
    <row r="3514" spans="4:4">
      <c r="D3514" s="27"/>
    </row>
    <row r="3515" spans="4:4">
      <c r="D3515" s="27"/>
    </row>
    <row r="3516" spans="4:4">
      <c r="D3516" s="27"/>
    </row>
    <row r="3517" spans="4:4">
      <c r="D3517" s="27"/>
    </row>
    <row r="3518" spans="4:4">
      <c r="D3518" s="27"/>
    </row>
    <row r="3519" spans="4:4">
      <c r="D3519" s="27"/>
    </row>
    <row r="3520" spans="4:4">
      <c r="D3520" s="27"/>
    </row>
    <row r="3521" spans="4:4">
      <c r="D3521" s="27"/>
    </row>
    <row r="3522" spans="4:4">
      <c r="D3522" s="27"/>
    </row>
    <row r="3523" spans="4:4">
      <c r="D3523" s="27"/>
    </row>
    <row r="3524" spans="4:4">
      <c r="D3524" s="27"/>
    </row>
    <row r="3525" spans="4:4">
      <c r="D3525" s="27"/>
    </row>
    <row r="3526" spans="4:4">
      <c r="D3526" s="27"/>
    </row>
    <row r="3527" spans="4:4">
      <c r="D3527" s="27"/>
    </row>
    <row r="3528" spans="4:4">
      <c r="D3528" s="27"/>
    </row>
    <row r="3529" spans="4:4">
      <c r="D3529" s="27"/>
    </row>
    <row r="3530" spans="4:4">
      <c r="D3530" s="27"/>
    </row>
    <row r="3531" spans="4:4">
      <c r="D3531" s="27"/>
    </row>
    <row r="3532" spans="4:4">
      <c r="D3532" s="27"/>
    </row>
    <row r="3533" spans="4:4">
      <c r="D3533" s="27"/>
    </row>
    <row r="3534" spans="4:4">
      <c r="D3534" s="27"/>
    </row>
    <row r="3535" spans="4:4">
      <c r="D3535" s="27"/>
    </row>
    <row r="3536" spans="4:4">
      <c r="D3536" s="27"/>
    </row>
    <row r="3537" spans="4:4">
      <c r="D3537" s="27"/>
    </row>
    <row r="3538" spans="4:4">
      <c r="D3538" s="27"/>
    </row>
    <row r="3539" spans="4:4">
      <c r="D3539" s="27"/>
    </row>
    <row r="3540" spans="4:4">
      <c r="D3540" s="27"/>
    </row>
    <row r="3541" spans="4:4">
      <c r="D3541" s="27"/>
    </row>
    <row r="3542" spans="4:4">
      <c r="D3542" s="27"/>
    </row>
    <row r="3543" spans="4:4">
      <c r="D3543" s="27"/>
    </row>
    <row r="3544" spans="4:4">
      <c r="D3544" s="27"/>
    </row>
    <row r="3545" spans="4:4">
      <c r="D3545" s="27"/>
    </row>
    <row r="3546" spans="4:4">
      <c r="D3546" s="27"/>
    </row>
    <row r="3547" spans="4:4">
      <c r="D3547" s="27"/>
    </row>
    <row r="3548" spans="4:4">
      <c r="D3548" s="27"/>
    </row>
    <row r="3549" spans="4:4">
      <c r="D3549" s="27"/>
    </row>
    <row r="3550" spans="4:4">
      <c r="D3550" s="27"/>
    </row>
    <row r="3551" spans="4:4">
      <c r="D3551" s="27"/>
    </row>
    <row r="3552" spans="4:4">
      <c r="D3552" s="27"/>
    </row>
    <row r="3553" spans="4:4">
      <c r="D3553" s="27"/>
    </row>
    <row r="3554" spans="4:4">
      <c r="D3554" s="27"/>
    </row>
    <row r="3555" spans="4:4">
      <c r="D3555" s="27"/>
    </row>
    <row r="3556" spans="4:4">
      <c r="D3556" s="27"/>
    </row>
    <row r="3557" spans="4:4">
      <c r="D3557" s="27"/>
    </row>
    <row r="3558" spans="4:4">
      <c r="D3558" s="27"/>
    </row>
    <row r="3559" spans="4:4">
      <c r="D3559" s="27"/>
    </row>
    <row r="3560" spans="4:4">
      <c r="D3560" s="27"/>
    </row>
    <row r="3561" spans="4:4">
      <c r="D3561" s="27"/>
    </row>
    <row r="3562" spans="4:4">
      <c r="D3562" s="27"/>
    </row>
    <row r="3563" spans="4:4">
      <c r="D3563" s="27"/>
    </row>
    <row r="3564" spans="4:4">
      <c r="D3564" s="27"/>
    </row>
    <row r="3565" spans="4:4">
      <c r="D3565" s="27"/>
    </row>
    <row r="3566" spans="4:4">
      <c r="D3566" s="27"/>
    </row>
    <row r="3567" spans="4:4">
      <c r="D3567" s="27"/>
    </row>
    <row r="3568" spans="4:4">
      <c r="D3568" s="27"/>
    </row>
    <row r="3569" spans="4:4">
      <c r="D3569" s="27"/>
    </row>
    <row r="3570" spans="4:4">
      <c r="D3570" s="27"/>
    </row>
    <row r="3571" spans="4:4">
      <c r="D3571" s="27"/>
    </row>
    <row r="3572" spans="4:4">
      <c r="D3572" s="27"/>
    </row>
    <row r="3573" spans="4:4">
      <c r="D3573" s="27"/>
    </row>
    <row r="3574" spans="4:4">
      <c r="D3574" s="27"/>
    </row>
    <row r="3575" spans="4:4">
      <c r="D3575" s="27"/>
    </row>
    <row r="3576" spans="4:4">
      <c r="D3576" s="27"/>
    </row>
    <row r="3577" spans="4:4">
      <c r="D3577" s="27"/>
    </row>
    <row r="3578" spans="4:4">
      <c r="D3578" s="27"/>
    </row>
    <row r="3579" spans="4:4">
      <c r="D3579" s="27"/>
    </row>
    <row r="3580" spans="4:4">
      <c r="D3580" s="27"/>
    </row>
    <row r="3581" spans="4:4">
      <c r="D3581" s="27"/>
    </row>
    <row r="3582" spans="4:4">
      <c r="D3582" s="27"/>
    </row>
    <row r="3583" spans="4:4">
      <c r="D3583" s="27"/>
    </row>
    <row r="3584" spans="4:4">
      <c r="D3584" s="27"/>
    </row>
    <row r="3585" spans="4:4">
      <c r="D3585" s="27"/>
    </row>
    <row r="3586" spans="4:4">
      <c r="D3586" s="27"/>
    </row>
    <row r="3587" spans="4:4">
      <c r="D3587" s="27"/>
    </row>
    <row r="3588" spans="4:4">
      <c r="D3588" s="27"/>
    </row>
    <row r="3589" spans="4:4">
      <c r="D3589" s="27"/>
    </row>
    <row r="3590" spans="4:4">
      <c r="D3590" s="27"/>
    </row>
    <row r="3591" spans="4:4">
      <c r="D3591" s="27"/>
    </row>
    <row r="3592" spans="4:4">
      <c r="D3592" s="27"/>
    </row>
    <row r="3593" spans="4:4">
      <c r="D3593" s="27"/>
    </row>
    <row r="3594" spans="4:4">
      <c r="D3594" s="27"/>
    </row>
    <row r="3595" spans="4:4">
      <c r="D3595" s="27"/>
    </row>
    <row r="3596" spans="4:4">
      <c r="D3596" s="27"/>
    </row>
    <row r="3597" spans="4:4">
      <c r="D3597" s="27"/>
    </row>
    <row r="3598" spans="4:4">
      <c r="D3598" s="27"/>
    </row>
    <row r="3599" spans="4:4">
      <c r="D3599" s="27"/>
    </row>
    <row r="3600" spans="4:4">
      <c r="D3600" s="27"/>
    </row>
    <row r="3601" spans="4:4">
      <c r="D3601" s="27"/>
    </row>
    <row r="3602" spans="4:4">
      <c r="D3602" s="27"/>
    </row>
    <row r="3603" spans="4:4">
      <c r="D3603" s="27"/>
    </row>
    <row r="3604" spans="4:4">
      <c r="D3604" s="27"/>
    </row>
    <row r="3605" spans="4:4">
      <c r="D3605" s="27"/>
    </row>
    <row r="3606" spans="4:4">
      <c r="D3606" s="27"/>
    </row>
    <row r="3607" spans="4:4">
      <c r="D3607" s="27"/>
    </row>
    <row r="3608" spans="4:4">
      <c r="D3608" s="27"/>
    </row>
    <row r="3609" spans="4:4">
      <c r="D3609" s="27"/>
    </row>
    <row r="3610" spans="4:4">
      <c r="D3610" s="27"/>
    </row>
    <row r="3611" spans="4:4">
      <c r="D3611" s="27"/>
    </row>
    <row r="3612" spans="4:4">
      <c r="D3612" s="27"/>
    </row>
    <row r="3613" spans="4:4">
      <c r="D3613" s="27"/>
    </row>
    <row r="3614" spans="4:4">
      <c r="D3614" s="27"/>
    </row>
    <row r="3615" spans="4:4">
      <c r="D3615" s="27"/>
    </row>
    <row r="3616" spans="4:4">
      <c r="D3616" s="27"/>
    </row>
    <row r="3617" spans="4:4">
      <c r="D3617" s="27"/>
    </row>
    <row r="3618" spans="4:4">
      <c r="D3618" s="27"/>
    </row>
    <row r="3619" spans="4:4">
      <c r="D3619" s="27"/>
    </row>
    <row r="3620" spans="4:4">
      <c r="D3620" s="27"/>
    </row>
    <row r="3621" spans="4:4">
      <c r="D3621" s="27"/>
    </row>
    <row r="3622" spans="4:4">
      <c r="D3622" s="27"/>
    </row>
    <row r="3623" spans="4:4">
      <c r="D3623" s="27"/>
    </row>
    <row r="3624" spans="4:4">
      <c r="D3624" s="27"/>
    </row>
    <row r="3625" spans="4:4">
      <c r="D3625" s="27"/>
    </row>
    <row r="3626" spans="4:4">
      <c r="D3626" s="27"/>
    </row>
    <row r="3627" spans="4:4">
      <c r="D3627" s="27"/>
    </row>
    <row r="3628" spans="4:4">
      <c r="D3628" s="27"/>
    </row>
    <row r="3629" spans="4:4">
      <c r="D3629" s="27"/>
    </row>
    <row r="3630" spans="4:4">
      <c r="D3630" s="27"/>
    </row>
    <row r="3631" spans="4:4">
      <c r="D3631" s="27"/>
    </row>
    <row r="3632" spans="4:4">
      <c r="D3632" s="27"/>
    </row>
    <row r="3633" spans="4:4">
      <c r="D3633" s="27"/>
    </row>
    <row r="3634" spans="4:4">
      <c r="D3634" s="27"/>
    </row>
    <row r="3635" spans="4:4">
      <c r="D3635" s="27"/>
    </row>
    <row r="3636" spans="4:4">
      <c r="D3636" s="27"/>
    </row>
    <row r="3637" spans="4:4">
      <c r="D3637" s="27"/>
    </row>
    <row r="3638" spans="4:4">
      <c r="D3638" s="27"/>
    </row>
    <row r="3639" spans="4:4">
      <c r="D3639" s="27"/>
    </row>
    <row r="3640" spans="4:4">
      <c r="D3640" s="27"/>
    </row>
    <row r="3641" spans="4:4">
      <c r="D3641" s="27"/>
    </row>
    <row r="3642" spans="4:4">
      <c r="D3642" s="27"/>
    </row>
    <row r="3643" spans="4:4">
      <c r="D3643" s="27"/>
    </row>
    <row r="3644" spans="4:4">
      <c r="D3644" s="27"/>
    </row>
    <row r="3645" spans="4:4">
      <c r="D3645" s="27"/>
    </row>
    <row r="3646" spans="4:4">
      <c r="D3646" s="27"/>
    </row>
    <row r="3647" spans="4:4">
      <c r="D3647" s="27"/>
    </row>
    <row r="3648" spans="4:4">
      <c r="D3648" s="27"/>
    </row>
    <row r="3649" spans="4:4">
      <c r="D3649" s="27"/>
    </row>
    <row r="3650" spans="4:4">
      <c r="D3650" s="27"/>
    </row>
    <row r="3651" spans="4:4">
      <c r="D3651" s="27"/>
    </row>
    <row r="3652" spans="4:4">
      <c r="D3652" s="27"/>
    </row>
    <row r="3653" spans="4:4">
      <c r="D3653" s="27"/>
    </row>
    <row r="3654" spans="4:4">
      <c r="D3654" s="27"/>
    </row>
    <row r="3655" spans="4:4">
      <c r="D3655" s="27"/>
    </row>
    <row r="3656" spans="4:4">
      <c r="D3656" s="27"/>
    </row>
    <row r="3657" spans="4:4">
      <c r="D3657" s="27"/>
    </row>
    <row r="3658" spans="4:4">
      <c r="D3658" s="27"/>
    </row>
    <row r="3659" spans="4:4">
      <c r="D3659" s="27"/>
    </row>
    <row r="3660" spans="4:4">
      <c r="D3660" s="27"/>
    </row>
    <row r="3661" spans="4:4">
      <c r="D3661" s="27"/>
    </row>
    <row r="3662" spans="4:4">
      <c r="D3662" s="27"/>
    </row>
    <row r="3663" spans="4:4">
      <c r="D3663" s="27"/>
    </row>
    <row r="3664" spans="4:4">
      <c r="D3664" s="27"/>
    </row>
    <row r="3665" spans="4:4">
      <c r="D3665" s="27"/>
    </row>
    <row r="3666" spans="4:4">
      <c r="D3666" s="27"/>
    </row>
    <row r="3667" spans="4:4">
      <c r="D3667" s="27"/>
    </row>
    <row r="3668" spans="4:4">
      <c r="D3668" s="27"/>
    </row>
    <row r="3669" spans="4:4">
      <c r="D3669" s="27"/>
    </row>
    <row r="3670" spans="4:4">
      <c r="D3670" s="27"/>
    </row>
    <row r="3671" spans="4:4">
      <c r="D3671" s="27"/>
    </row>
    <row r="3672" spans="4:4">
      <c r="D3672" s="27"/>
    </row>
    <row r="3673" spans="4:4">
      <c r="D3673" s="27"/>
    </row>
    <row r="3674" spans="4:4">
      <c r="D3674" s="27"/>
    </row>
    <row r="3675" spans="4:4">
      <c r="D3675" s="27"/>
    </row>
    <row r="3676" spans="4:4">
      <c r="D3676" s="27"/>
    </row>
    <row r="3677" spans="4:4">
      <c r="D3677" s="27"/>
    </row>
    <row r="3678" spans="4:4">
      <c r="D3678" s="27"/>
    </row>
    <row r="3679" spans="4:4">
      <c r="D3679" s="27"/>
    </row>
    <row r="3680" spans="4:4">
      <c r="D3680" s="27"/>
    </row>
    <row r="3681" spans="4:4">
      <c r="D3681" s="27"/>
    </row>
    <row r="3682" spans="4:4">
      <c r="D3682" s="27"/>
    </row>
    <row r="3683" spans="4:4">
      <c r="D3683" s="27"/>
    </row>
    <row r="3684" spans="4:4">
      <c r="D3684" s="27"/>
    </row>
    <row r="3685" spans="4:4">
      <c r="D3685" s="27"/>
    </row>
    <row r="3686" spans="4:4">
      <c r="D3686" s="27"/>
    </row>
    <row r="3687" spans="4:4">
      <c r="D3687" s="27"/>
    </row>
    <row r="3688" spans="4:4">
      <c r="D3688" s="27"/>
    </row>
    <row r="3689" spans="4:4">
      <c r="D3689" s="27"/>
    </row>
    <row r="3690" spans="4:4">
      <c r="D3690" s="27"/>
    </row>
    <row r="3691" spans="4:4">
      <c r="D3691" s="27"/>
    </row>
    <row r="3692" spans="4:4">
      <c r="D3692" s="27"/>
    </row>
    <row r="3693" spans="4:4">
      <c r="D3693" s="27"/>
    </row>
    <row r="3694" spans="4:4">
      <c r="D3694" s="27"/>
    </row>
    <row r="3695" spans="4:4">
      <c r="D3695" s="27"/>
    </row>
    <row r="3696" spans="4:4">
      <c r="D3696" s="27"/>
    </row>
    <row r="3697" spans="4:4">
      <c r="D3697" s="27"/>
    </row>
    <row r="3698" spans="4:4">
      <c r="D3698" s="27"/>
    </row>
    <row r="3699" spans="4:4">
      <c r="D3699" s="27"/>
    </row>
    <row r="3700" spans="4:4">
      <c r="D3700" s="27"/>
    </row>
    <row r="3701" spans="4:4">
      <c r="D3701" s="27"/>
    </row>
    <row r="3702" spans="4:4">
      <c r="D3702" s="27"/>
    </row>
    <row r="3703" spans="4:4">
      <c r="D3703" s="27"/>
    </row>
    <row r="3704" spans="4:4">
      <c r="D3704" s="27"/>
    </row>
    <row r="3705" spans="4:4">
      <c r="D3705" s="27"/>
    </row>
    <row r="3706" spans="4:4">
      <c r="D3706" s="27"/>
    </row>
    <row r="3707" spans="4:4">
      <c r="D3707" s="27"/>
    </row>
    <row r="3708" spans="4:4">
      <c r="D3708" s="27"/>
    </row>
    <row r="3709" spans="4:4">
      <c r="D3709" s="27"/>
    </row>
    <row r="3710" spans="4:4">
      <c r="D3710" s="27"/>
    </row>
    <row r="3711" spans="4:4">
      <c r="D3711" s="27"/>
    </row>
    <row r="3712" spans="4:4">
      <c r="D3712" s="27"/>
    </row>
    <row r="3713" spans="4:4">
      <c r="D3713" s="27"/>
    </row>
    <row r="3714" spans="4:4">
      <c r="D3714" s="27"/>
    </row>
    <row r="3715" spans="4:4">
      <c r="D3715" s="27"/>
    </row>
    <row r="3716" spans="4:4">
      <c r="D3716" s="27"/>
    </row>
    <row r="3717" spans="4:4">
      <c r="D3717" s="27"/>
    </row>
    <row r="3718" spans="4:4">
      <c r="D3718" s="27"/>
    </row>
    <row r="3719" spans="4:4">
      <c r="D3719" s="27"/>
    </row>
    <row r="3720" spans="4:4">
      <c r="D3720" s="27"/>
    </row>
    <row r="3721" spans="4:4">
      <c r="D3721" s="27"/>
    </row>
    <row r="3722" spans="4:4">
      <c r="D3722" s="27"/>
    </row>
    <row r="3723" spans="4:4">
      <c r="D3723" s="27"/>
    </row>
    <row r="3724" spans="4:4">
      <c r="D3724" s="27"/>
    </row>
    <row r="3725" spans="4:4">
      <c r="D3725" s="27"/>
    </row>
    <row r="3726" spans="4:4">
      <c r="D3726" s="27"/>
    </row>
    <row r="3727" spans="4:4">
      <c r="D3727" s="27"/>
    </row>
    <row r="3728" spans="4:4">
      <c r="D3728" s="27"/>
    </row>
    <row r="3729" spans="4:4">
      <c r="D3729" s="27"/>
    </row>
    <row r="3730" spans="4:4">
      <c r="D3730" s="27"/>
    </row>
    <row r="3731" spans="4:4">
      <c r="D3731" s="27"/>
    </row>
    <row r="3732" spans="4:4">
      <c r="D3732" s="27"/>
    </row>
    <row r="3733" spans="4:4">
      <c r="D3733" s="27"/>
    </row>
    <row r="3734" spans="4:4">
      <c r="D3734" s="27"/>
    </row>
    <row r="3735" spans="4:4">
      <c r="D3735" s="27"/>
    </row>
    <row r="3736" spans="4:4">
      <c r="D3736" s="27"/>
    </row>
    <row r="3737" spans="4:4">
      <c r="D3737" s="27"/>
    </row>
    <row r="3738" spans="4:4">
      <c r="D3738" s="27"/>
    </row>
    <row r="3739" spans="4:4">
      <c r="D3739" s="27"/>
    </row>
    <row r="3740" spans="4:4">
      <c r="D3740" s="27"/>
    </row>
    <row r="3741" spans="4:4">
      <c r="D3741" s="27"/>
    </row>
    <row r="3742" spans="4:4">
      <c r="D3742" s="27"/>
    </row>
    <row r="3743" spans="4:4">
      <c r="D3743" s="27"/>
    </row>
    <row r="3744" spans="4:4">
      <c r="D3744" s="27"/>
    </row>
    <row r="3745" spans="4:4">
      <c r="D3745" s="27"/>
    </row>
    <row r="3746" spans="4:4">
      <c r="D3746" s="27"/>
    </row>
    <row r="3747" spans="4:4">
      <c r="D3747" s="27"/>
    </row>
    <row r="3748" spans="4:4">
      <c r="D3748" s="27"/>
    </row>
    <row r="3749" spans="4:4">
      <c r="D3749" s="27"/>
    </row>
    <row r="3750" spans="4:4">
      <c r="D3750" s="27"/>
    </row>
    <row r="3751" spans="4:4">
      <c r="D3751" s="27"/>
    </row>
    <row r="3752" spans="4:4">
      <c r="D3752" s="27"/>
    </row>
    <row r="3753" spans="4:4">
      <c r="D3753" s="27"/>
    </row>
    <row r="3754" spans="4:4">
      <c r="D3754" s="27"/>
    </row>
    <row r="3755" spans="4:4">
      <c r="D3755" s="27"/>
    </row>
    <row r="3756" spans="4:4">
      <c r="D3756" s="27"/>
    </row>
    <row r="3757" spans="4:4">
      <c r="D3757" s="27"/>
    </row>
    <row r="3758" spans="4:4">
      <c r="D3758" s="27"/>
    </row>
    <row r="3759" spans="4:4">
      <c r="D3759" s="27"/>
    </row>
    <row r="3760" spans="4:4">
      <c r="D3760" s="27"/>
    </row>
    <row r="3761" spans="4:4">
      <c r="D3761" s="27"/>
    </row>
    <row r="3762" spans="4:4">
      <c r="D3762" s="27"/>
    </row>
    <row r="3763" spans="4:4">
      <c r="D3763" s="27"/>
    </row>
    <row r="3764" spans="4:4">
      <c r="D3764" s="27"/>
    </row>
    <row r="3765" spans="4:4">
      <c r="D3765" s="27"/>
    </row>
    <row r="3766" spans="4:4">
      <c r="D3766" s="27"/>
    </row>
    <row r="3767" spans="4:4">
      <c r="D3767" s="27"/>
    </row>
    <row r="3768" spans="4:4">
      <c r="D3768" s="27"/>
    </row>
    <row r="3769" spans="4:4">
      <c r="D3769" s="27"/>
    </row>
    <row r="3770" spans="4:4">
      <c r="D3770" s="27"/>
    </row>
    <row r="3771" spans="4:4">
      <c r="D3771" s="27"/>
    </row>
    <row r="3772" spans="4:4">
      <c r="D3772" s="27"/>
    </row>
    <row r="3773" spans="4:4">
      <c r="D3773" s="27"/>
    </row>
    <row r="3774" spans="4:4">
      <c r="D3774" s="27"/>
    </row>
    <row r="3775" spans="4:4">
      <c r="D3775" s="27"/>
    </row>
    <row r="3776" spans="4:4">
      <c r="D3776" s="27"/>
    </row>
    <row r="3777" spans="4:4">
      <c r="D3777" s="27"/>
    </row>
    <row r="3778" spans="4:4">
      <c r="D3778" s="27"/>
    </row>
    <row r="3779" spans="4:4">
      <c r="D3779" s="27"/>
    </row>
    <row r="3780" spans="4:4">
      <c r="D3780" s="27"/>
    </row>
    <row r="3781" spans="4:4">
      <c r="D3781" s="27"/>
    </row>
    <row r="3782" spans="4:4">
      <c r="D3782" s="27"/>
    </row>
    <row r="3783" spans="4:4">
      <c r="D3783" s="27"/>
    </row>
    <row r="3784" spans="4:4">
      <c r="D3784" s="27"/>
    </row>
    <row r="3785" spans="4:4">
      <c r="D3785" s="27"/>
    </row>
    <row r="3786" spans="4:4">
      <c r="D3786" s="27"/>
    </row>
    <row r="3787" spans="4:4">
      <c r="D3787" s="27"/>
    </row>
    <row r="3788" spans="4:4">
      <c r="D3788" s="27"/>
    </row>
    <row r="3789" spans="4:4">
      <c r="D3789" s="27"/>
    </row>
    <row r="3790" spans="4:4">
      <c r="D3790" s="27"/>
    </row>
    <row r="3791" spans="4:4">
      <c r="D3791" s="27"/>
    </row>
    <row r="3792" spans="4:4">
      <c r="D3792" s="27"/>
    </row>
    <row r="3793" spans="4:4">
      <c r="D3793" s="27"/>
    </row>
    <row r="3794" spans="4:4">
      <c r="D3794" s="27"/>
    </row>
    <row r="3795" spans="4:4">
      <c r="D3795" s="27"/>
    </row>
    <row r="3796" spans="4:4">
      <c r="D3796" s="27"/>
    </row>
    <row r="3797" spans="4:4">
      <c r="D3797" s="27"/>
    </row>
    <row r="3798" spans="4:4">
      <c r="D3798" s="27"/>
    </row>
    <row r="3799" spans="4:4">
      <c r="D3799" s="27"/>
    </row>
    <row r="3800" spans="4:4">
      <c r="D3800" s="27"/>
    </row>
    <row r="3801" spans="4:4">
      <c r="D3801" s="27"/>
    </row>
    <row r="3802" spans="4:4">
      <c r="D3802" s="27"/>
    </row>
    <row r="3803" spans="4:4">
      <c r="D3803" s="27"/>
    </row>
    <row r="3804" spans="4:4">
      <c r="D3804" s="27"/>
    </row>
    <row r="3805" spans="4:4">
      <c r="D3805" s="27"/>
    </row>
    <row r="3806" spans="4:4">
      <c r="D3806" s="27"/>
    </row>
    <row r="3807" spans="4:4">
      <c r="D3807" s="27"/>
    </row>
    <row r="3808" spans="4:4">
      <c r="D3808" s="27"/>
    </row>
    <row r="3809" spans="4:4">
      <c r="D3809" s="27"/>
    </row>
    <row r="3810" spans="4:4">
      <c r="D3810" s="27"/>
    </row>
    <row r="3811" spans="4:4">
      <c r="D3811" s="27"/>
    </row>
    <row r="3812" spans="4:4">
      <c r="D3812" s="27"/>
    </row>
    <row r="3813" spans="4:4">
      <c r="D3813" s="27"/>
    </row>
    <row r="3814" spans="4:4">
      <c r="D3814" s="27"/>
    </row>
    <row r="3815" spans="4:4">
      <c r="D3815" s="27"/>
    </row>
    <row r="3816" spans="4:4">
      <c r="D3816" s="27"/>
    </row>
    <row r="3817" spans="4:4">
      <c r="D3817" s="27"/>
    </row>
    <row r="3818" spans="4:4">
      <c r="D3818" s="27"/>
    </row>
    <row r="3819" spans="4:4">
      <c r="D3819" s="27"/>
    </row>
    <row r="3820" spans="4:4">
      <c r="D3820" s="27"/>
    </row>
    <row r="3821" spans="4:4">
      <c r="D3821" s="27"/>
    </row>
    <row r="3822" spans="4:4">
      <c r="D3822" s="27"/>
    </row>
    <row r="3823" spans="4:4">
      <c r="D3823" s="27"/>
    </row>
    <row r="3824" spans="4:4">
      <c r="D3824" s="27"/>
    </row>
    <row r="3825" spans="4:4">
      <c r="D3825" s="27"/>
    </row>
    <row r="3826" spans="4:4">
      <c r="D3826" s="27"/>
    </row>
    <row r="3827" spans="4:4">
      <c r="D3827" s="27"/>
    </row>
    <row r="3828" spans="4:4">
      <c r="D3828" s="27"/>
    </row>
    <row r="3829" spans="4:4">
      <c r="D3829" s="27"/>
    </row>
    <row r="3830" spans="4:4">
      <c r="D3830" s="27"/>
    </row>
    <row r="3831" spans="4:4">
      <c r="D3831" s="27"/>
    </row>
    <row r="3832" spans="4:4">
      <c r="D3832" s="27"/>
    </row>
    <row r="3833" spans="4:4">
      <c r="D3833" s="27"/>
    </row>
    <row r="3834" spans="4:4">
      <c r="D3834" s="27"/>
    </row>
    <row r="3835" spans="4:4">
      <c r="D3835" s="27"/>
    </row>
    <row r="3836" spans="4:4">
      <c r="D3836" s="27"/>
    </row>
    <row r="3837" spans="4:4">
      <c r="D3837" s="27"/>
    </row>
    <row r="3838" spans="4:4">
      <c r="D3838" s="27"/>
    </row>
    <row r="3839" spans="4:4">
      <c r="D3839" s="27"/>
    </row>
    <row r="3840" spans="4:4">
      <c r="D3840" s="27"/>
    </row>
    <row r="3841" spans="4:4">
      <c r="D3841" s="27"/>
    </row>
    <row r="3842" spans="4:4">
      <c r="D3842" s="27"/>
    </row>
    <row r="3843" spans="4:4">
      <c r="D3843" s="27"/>
    </row>
    <row r="3844" spans="4:4">
      <c r="D3844" s="27"/>
    </row>
    <row r="3845" spans="4:4">
      <c r="D3845" s="27"/>
    </row>
    <row r="3846" spans="4:4">
      <c r="D3846" s="27"/>
    </row>
    <row r="3847" spans="4:4">
      <c r="D3847" s="27"/>
    </row>
    <row r="3848" spans="4:4">
      <c r="D3848" s="27"/>
    </row>
    <row r="3849" spans="4:4">
      <c r="D3849" s="27"/>
    </row>
    <row r="3850" spans="4:4">
      <c r="D3850" s="27"/>
    </row>
    <row r="3851" spans="4:4">
      <c r="D3851" s="27"/>
    </row>
    <row r="3852" spans="4:4">
      <c r="D3852" s="27"/>
    </row>
    <row r="3853" spans="4:4">
      <c r="D3853" s="27"/>
    </row>
    <row r="3854" spans="4:4">
      <c r="D3854" s="27"/>
    </row>
    <row r="3855" spans="4:4">
      <c r="D3855" s="27"/>
    </row>
    <row r="3856" spans="4:4">
      <c r="D3856" s="27"/>
    </row>
    <row r="3857" spans="4:4">
      <c r="D3857" s="27"/>
    </row>
    <row r="3858" spans="4:4">
      <c r="D3858" s="27"/>
    </row>
    <row r="3859" spans="4:4">
      <c r="D3859" s="27"/>
    </row>
    <row r="3860" spans="4:4">
      <c r="D3860" s="27"/>
    </row>
    <row r="3861" spans="4:4">
      <c r="D3861" s="27"/>
    </row>
    <row r="3862" spans="4:4">
      <c r="D3862" s="27"/>
    </row>
    <row r="3863" spans="4:4">
      <c r="D3863" s="27"/>
    </row>
    <row r="3864" spans="4:4">
      <c r="D3864" s="27"/>
    </row>
    <row r="3865" spans="4:4">
      <c r="D3865" s="27"/>
    </row>
    <row r="3866" spans="4:4">
      <c r="D3866" s="27"/>
    </row>
    <row r="3867" spans="4:4">
      <c r="D3867" s="27"/>
    </row>
    <row r="3868" spans="4:4">
      <c r="D3868" s="27"/>
    </row>
    <row r="3869" spans="4:4">
      <c r="D3869" s="27"/>
    </row>
    <row r="3870" spans="4:4">
      <c r="D3870" s="27"/>
    </row>
    <row r="3871" spans="4:4">
      <c r="D3871" s="27"/>
    </row>
    <row r="3872" spans="4:4">
      <c r="D3872" s="27"/>
    </row>
    <row r="3873" spans="4:4">
      <c r="D3873" s="27"/>
    </row>
    <row r="3874" spans="4:4">
      <c r="D3874" s="27"/>
    </row>
    <row r="3875" spans="4:4">
      <c r="D3875" s="27"/>
    </row>
    <row r="3876" spans="4:4">
      <c r="D3876" s="27"/>
    </row>
    <row r="3877" spans="4:4">
      <c r="D3877" s="27"/>
    </row>
    <row r="3878" spans="4:4">
      <c r="D3878" s="27"/>
    </row>
    <row r="3879" spans="4:4">
      <c r="D3879" s="27"/>
    </row>
    <row r="3880" spans="4:4">
      <c r="D3880" s="27"/>
    </row>
    <row r="3881" spans="4:4">
      <c r="D3881" s="27"/>
    </row>
    <row r="3882" spans="4:4">
      <c r="D3882" s="27"/>
    </row>
    <row r="3883" spans="4:4">
      <c r="D3883" s="27"/>
    </row>
    <row r="3884" spans="4:4">
      <c r="D3884" s="27"/>
    </row>
    <row r="3885" spans="4:4">
      <c r="D3885" s="27"/>
    </row>
    <row r="3886" spans="4:4">
      <c r="D3886" s="27"/>
    </row>
    <row r="3887" spans="4:4">
      <c r="D3887" s="27"/>
    </row>
    <row r="3888" spans="4:4">
      <c r="D3888" s="27"/>
    </row>
    <row r="3889" spans="4:4">
      <c r="D3889" s="27"/>
    </row>
    <row r="3890" spans="4:4">
      <c r="D3890" s="27"/>
    </row>
    <row r="3891" spans="4:4">
      <c r="D3891" s="27"/>
    </row>
    <row r="3892" spans="4:4">
      <c r="D3892" s="27"/>
    </row>
    <row r="3893" spans="4:4">
      <c r="D3893" s="27"/>
    </row>
    <row r="3894" spans="4:4">
      <c r="D3894" s="27"/>
    </row>
    <row r="3895" spans="4:4">
      <c r="D3895" s="27"/>
    </row>
    <row r="3896" spans="4:4">
      <c r="D3896" s="27"/>
    </row>
    <row r="3897" spans="4:4">
      <c r="D3897" s="27"/>
    </row>
    <row r="3898" spans="4:4">
      <c r="D3898" s="27"/>
    </row>
    <row r="3899" spans="4:4">
      <c r="D3899" s="27"/>
    </row>
    <row r="3900" spans="4:4">
      <c r="D3900" s="27"/>
    </row>
    <row r="3901" spans="4:4">
      <c r="D3901" s="27"/>
    </row>
    <row r="3902" spans="4:4">
      <c r="D3902" s="27"/>
    </row>
    <row r="3903" spans="4:4">
      <c r="D3903" s="27"/>
    </row>
    <row r="3904" spans="4:4">
      <c r="D3904" s="27"/>
    </row>
    <row r="3905" spans="4:4">
      <c r="D3905" s="27"/>
    </row>
    <row r="3906" spans="4:4">
      <c r="D3906" s="27"/>
    </row>
    <row r="3907" spans="4:4">
      <c r="D3907" s="27"/>
    </row>
    <row r="3908" spans="4:4">
      <c r="D3908" s="27"/>
    </row>
    <row r="3909" spans="4:4">
      <c r="D3909" s="27"/>
    </row>
    <row r="3910" spans="4:4">
      <c r="D3910" s="27"/>
    </row>
    <row r="3911" spans="4:4">
      <c r="D3911" s="27"/>
    </row>
    <row r="3912" spans="4:4">
      <c r="D3912" s="27"/>
    </row>
    <row r="3913" spans="4:4">
      <c r="D3913" s="27"/>
    </row>
    <row r="3914" spans="4:4">
      <c r="D3914" s="27"/>
    </row>
    <row r="3915" spans="4:4">
      <c r="D3915" s="27"/>
    </row>
    <row r="3916" spans="4:4">
      <c r="D3916" s="27"/>
    </row>
    <row r="3917" spans="4:4">
      <c r="D3917" s="27"/>
    </row>
    <row r="3918" spans="4:4">
      <c r="D3918" s="27"/>
    </row>
    <row r="3919" spans="4:4">
      <c r="D3919" s="27"/>
    </row>
    <row r="3920" spans="4:4">
      <c r="D3920" s="27"/>
    </row>
    <row r="3921" spans="4:4">
      <c r="D3921" s="27"/>
    </row>
    <row r="3922" spans="4:4">
      <c r="D3922" s="27"/>
    </row>
    <row r="3923" spans="4:4">
      <c r="D3923" s="27"/>
    </row>
    <row r="3924" spans="4:4">
      <c r="D3924" s="27"/>
    </row>
    <row r="3925" spans="4:4">
      <c r="D3925" s="27"/>
    </row>
    <row r="3926" spans="4:4">
      <c r="D3926" s="27"/>
    </row>
    <row r="3927" spans="4:4">
      <c r="D3927" s="27"/>
    </row>
    <row r="3928" spans="4:4">
      <c r="D3928" s="27"/>
    </row>
    <row r="3929" spans="4:4">
      <c r="D3929" s="27"/>
    </row>
    <row r="3930" spans="4:4">
      <c r="D3930" s="27"/>
    </row>
    <row r="3931" spans="4:4">
      <c r="D3931" s="27"/>
    </row>
    <row r="3932" spans="4:4">
      <c r="D3932" s="27"/>
    </row>
    <row r="3933" spans="4:4">
      <c r="D3933" s="27"/>
    </row>
    <row r="3934" spans="4:4">
      <c r="D3934" s="27"/>
    </row>
    <row r="3935" spans="4:4">
      <c r="D3935" s="27"/>
    </row>
    <row r="3936" spans="4:4">
      <c r="D3936" s="27"/>
    </row>
    <row r="3937" spans="4:4">
      <c r="D3937" s="27"/>
    </row>
    <row r="3938" spans="4:4">
      <c r="D3938" s="27"/>
    </row>
    <row r="3939" spans="4:4">
      <c r="D3939" s="27"/>
    </row>
    <row r="3940" spans="4:4">
      <c r="D3940" s="27"/>
    </row>
    <row r="3941" spans="4:4">
      <c r="D3941" s="27"/>
    </row>
    <row r="3942" spans="4:4">
      <c r="D3942" s="27"/>
    </row>
    <row r="3943" spans="4:4">
      <c r="D3943" s="27"/>
    </row>
    <row r="3944" spans="4:4">
      <c r="D3944" s="27"/>
    </row>
    <row r="3945" spans="4:4">
      <c r="D3945" s="27"/>
    </row>
    <row r="3946" spans="4:4">
      <c r="D3946" s="27"/>
    </row>
    <row r="3947" spans="4:4">
      <c r="D3947" s="27"/>
    </row>
    <row r="3948" spans="4:4">
      <c r="D3948" s="27"/>
    </row>
    <row r="3949" spans="4:4">
      <c r="D3949" s="27"/>
    </row>
    <row r="3950" spans="4:4">
      <c r="D3950" s="27"/>
    </row>
    <row r="3951" spans="4:4">
      <c r="D3951" s="27"/>
    </row>
    <row r="3952" spans="4:4">
      <c r="D3952" s="27"/>
    </row>
    <row r="3953" spans="4:4">
      <c r="D3953" s="27"/>
    </row>
    <row r="3954" spans="4:4">
      <c r="D3954" s="27"/>
    </row>
    <row r="3955" spans="4:4">
      <c r="D3955" s="27"/>
    </row>
    <row r="3956" spans="4:4">
      <c r="D3956" s="27"/>
    </row>
    <row r="3957" spans="4:4">
      <c r="D3957" s="27"/>
    </row>
    <row r="3958" spans="4:4">
      <c r="D3958" s="27"/>
    </row>
    <row r="3959" spans="4:4">
      <c r="D3959" s="27"/>
    </row>
    <row r="3960" spans="4:4">
      <c r="D3960" s="27"/>
    </row>
    <row r="3961" spans="4:4">
      <c r="D3961" s="27"/>
    </row>
    <row r="3962" spans="4:4">
      <c r="D3962" s="27"/>
    </row>
    <row r="3963" spans="4:4">
      <c r="D3963" s="27"/>
    </row>
    <row r="3964" spans="4:4">
      <c r="D3964" s="27"/>
    </row>
    <row r="3965" spans="4:4">
      <c r="D3965" s="27"/>
    </row>
    <row r="3966" spans="4:4">
      <c r="D3966" s="27"/>
    </row>
    <row r="3967" spans="4:4">
      <c r="D3967" s="27"/>
    </row>
    <row r="3968" spans="4:4">
      <c r="D3968" s="27"/>
    </row>
    <row r="3969" spans="4:4">
      <c r="D3969" s="27"/>
    </row>
    <row r="3970" spans="4:4">
      <c r="D3970" s="27"/>
    </row>
    <row r="3971" spans="4:4">
      <c r="D3971" s="27"/>
    </row>
    <row r="3972" spans="4:4">
      <c r="D3972" s="27"/>
    </row>
    <row r="3973" spans="4:4">
      <c r="D3973" s="27"/>
    </row>
    <row r="3974" spans="4:4">
      <c r="D3974" s="27"/>
    </row>
    <row r="3975" spans="4:4">
      <c r="D3975" s="27"/>
    </row>
    <row r="3976" spans="4:4">
      <c r="D3976" s="27"/>
    </row>
    <row r="3977" spans="4:4">
      <c r="D3977" s="27"/>
    </row>
    <row r="3978" spans="4:4">
      <c r="D3978" s="27"/>
    </row>
    <row r="3979" spans="4:4">
      <c r="D3979" s="27"/>
    </row>
    <row r="3980" spans="4:4">
      <c r="D3980" s="27"/>
    </row>
    <row r="3981" spans="4:4">
      <c r="D3981" s="27"/>
    </row>
    <row r="3982" spans="4:4">
      <c r="D3982" s="27"/>
    </row>
    <row r="3983" spans="4:4">
      <c r="D3983" s="27"/>
    </row>
    <row r="3984" spans="4:4">
      <c r="D3984" s="27"/>
    </row>
    <row r="3985" spans="4:4">
      <c r="D3985" s="27"/>
    </row>
    <row r="3986" spans="4:4">
      <c r="D3986" s="27"/>
    </row>
    <row r="3987" spans="4:4">
      <c r="D3987" s="27"/>
    </row>
    <row r="3988" spans="4:4">
      <c r="D3988" s="27"/>
    </row>
    <row r="3989" spans="4:4">
      <c r="D3989" s="27"/>
    </row>
    <row r="3990" spans="4:4">
      <c r="D3990" s="27"/>
    </row>
    <row r="3991" spans="4:4">
      <c r="D3991" s="27"/>
    </row>
    <row r="3992" spans="4:4">
      <c r="D3992" s="27"/>
    </row>
    <row r="3993" spans="4:4">
      <c r="D3993" s="27"/>
    </row>
    <row r="3994" spans="4:4">
      <c r="D3994" s="27"/>
    </row>
    <row r="3995" spans="4:4">
      <c r="D3995" s="27"/>
    </row>
    <row r="3996" spans="4:4">
      <c r="D3996" s="27"/>
    </row>
    <row r="3997" spans="4:4">
      <c r="D3997" s="27"/>
    </row>
    <row r="3998" spans="4:4">
      <c r="D3998" s="27"/>
    </row>
    <row r="3999" spans="4:4">
      <c r="D3999" s="27"/>
    </row>
    <row r="4000" spans="4:4">
      <c r="D4000" s="27"/>
    </row>
    <row r="4001" spans="4:4">
      <c r="D4001" s="27"/>
    </row>
    <row r="4002" spans="4:4">
      <c r="D4002" s="27"/>
    </row>
    <row r="4003" spans="4:4">
      <c r="D4003" s="27"/>
    </row>
    <row r="4004" spans="4:4">
      <c r="D4004" s="27"/>
    </row>
    <row r="4005" spans="4:4">
      <c r="D4005" s="27"/>
    </row>
    <row r="4006" spans="4:4">
      <c r="D4006" s="27"/>
    </row>
    <row r="4007" spans="4:4">
      <c r="D4007" s="27"/>
    </row>
    <row r="4008" spans="4:4">
      <c r="D4008" s="27"/>
    </row>
    <row r="4009" spans="4:4">
      <c r="D4009" s="27"/>
    </row>
    <row r="4010" spans="4:4">
      <c r="D4010" s="27"/>
    </row>
    <row r="4011" spans="4:4">
      <c r="D4011" s="27"/>
    </row>
    <row r="4012" spans="4:4">
      <c r="D4012" s="27"/>
    </row>
    <row r="4013" spans="4:4">
      <c r="D4013" s="27"/>
    </row>
    <row r="4014" spans="4:4">
      <c r="D4014" s="27"/>
    </row>
    <row r="4015" spans="4:4">
      <c r="D4015" s="27"/>
    </row>
    <row r="4016" spans="4:4">
      <c r="D4016" s="27"/>
    </row>
    <row r="4017" spans="4:4">
      <c r="D4017" s="27"/>
    </row>
    <row r="4018" spans="4:4">
      <c r="D4018" s="27"/>
    </row>
    <row r="4019" spans="4:4">
      <c r="D4019" s="27"/>
    </row>
    <row r="4020" spans="4:4">
      <c r="D4020" s="27"/>
    </row>
    <row r="4021" spans="4:4">
      <c r="D4021" s="27"/>
    </row>
    <row r="4022" spans="4:4">
      <c r="D4022" s="27"/>
    </row>
    <row r="4023" spans="4:4">
      <c r="D4023" s="27"/>
    </row>
    <row r="4024" spans="4:4">
      <c r="D4024" s="27"/>
    </row>
    <row r="4025" spans="4:4">
      <c r="D4025" s="27"/>
    </row>
    <row r="4026" spans="4:4">
      <c r="D4026" s="27"/>
    </row>
    <row r="4027" spans="4:4">
      <c r="D4027" s="27"/>
    </row>
    <row r="4028" spans="4:4">
      <c r="D4028" s="27"/>
    </row>
    <row r="4029" spans="4:4">
      <c r="D4029" s="27"/>
    </row>
    <row r="4030" spans="4:4">
      <c r="D4030" s="27"/>
    </row>
    <row r="4031" spans="4:4">
      <c r="D4031" s="27"/>
    </row>
    <row r="4032" spans="4:4">
      <c r="D4032" s="27"/>
    </row>
    <row r="4033" spans="4:4">
      <c r="D4033" s="27"/>
    </row>
    <row r="4034" spans="4:4">
      <c r="D4034" s="27"/>
    </row>
    <row r="4035" spans="4:4">
      <c r="D4035" s="27"/>
    </row>
    <row r="4036" spans="4:4">
      <c r="D4036" s="27"/>
    </row>
    <row r="4037" spans="4:4">
      <c r="D4037" s="27"/>
    </row>
    <row r="4038" spans="4:4">
      <c r="D4038" s="27"/>
    </row>
    <row r="4039" spans="4:4">
      <c r="D4039" s="27"/>
    </row>
    <row r="4040" spans="4:4">
      <c r="D4040" s="27"/>
    </row>
    <row r="4041" spans="4:4">
      <c r="D4041" s="27"/>
    </row>
    <row r="4042" spans="4:4">
      <c r="D4042" s="27"/>
    </row>
    <row r="4043" spans="4:4">
      <c r="D4043" s="27"/>
    </row>
    <row r="4044" spans="4:4">
      <c r="D4044" s="27"/>
    </row>
    <row r="4045" spans="4:4">
      <c r="D4045" s="27"/>
    </row>
    <row r="4046" spans="4:4">
      <c r="D4046" s="27"/>
    </row>
    <row r="4047" spans="4:4">
      <c r="D4047" s="27"/>
    </row>
    <row r="4048" spans="4:4">
      <c r="D4048" s="27"/>
    </row>
    <row r="4049" spans="4:4">
      <c r="D4049" s="27"/>
    </row>
    <row r="4050" spans="4:4">
      <c r="D4050" s="27"/>
    </row>
    <row r="4051" spans="4:4">
      <c r="D4051" s="27"/>
    </row>
    <row r="4052" spans="4:4">
      <c r="D4052" s="27"/>
    </row>
    <row r="4053" spans="4:4">
      <c r="D4053" s="27"/>
    </row>
    <row r="4054" spans="4:4">
      <c r="D4054" s="27"/>
    </row>
    <row r="4055" spans="4:4">
      <c r="D4055" s="27"/>
    </row>
    <row r="4056" spans="4:4">
      <c r="D4056" s="27"/>
    </row>
    <row r="4057" spans="4:4">
      <c r="D4057" s="27"/>
    </row>
    <row r="4058" spans="4:4">
      <c r="D4058" s="27"/>
    </row>
    <row r="4059" spans="4:4">
      <c r="D4059" s="27"/>
    </row>
    <row r="4060" spans="4:4">
      <c r="D4060" s="27"/>
    </row>
    <row r="4061" spans="4:4">
      <c r="D4061" s="27"/>
    </row>
    <row r="4062" spans="4:4">
      <c r="D4062" s="27"/>
    </row>
    <row r="4063" spans="4:4">
      <c r="D4063" s="27"/>
    </row>
    <row r="4064" spans="4:4">
      <c r="D4064" s="27"/>
    </row>
    <row r="4065" spans="4:4">
      <c r="D4065" s="27"/>
    </row>
    <row r="4066" spans="4:4">
      <c r="D4066" s="27"/>
    </row>
    <row r="4067" spans="4:4">
      <c r="D4067" s="27"/>
    </row>
    <row r="4068" spans="4:4">
      <c r="D4068" s="27"/>
    </row>
    <row r="4069" spans="4:4">
      <c r="D4069" s="27"/>
    </row>
    <row r="4070" spans="4:4">
      <c r="D4070" s="27"/>
    </row>
    <row r="4071" spans="4:4">
      <c r="D4071" s="27"/>
    </row>
    <row r="4072" spans="4:4">
      <c r="D4072" s="27"/>
    </row>
    <row r="4073" spans="4:4">
      <c r="D4073" s="27"/>
    </row>
    <row r="4074" spans="4:4">
      <c r="D4074" s="27"/>
    </row>
    <row r="4075" spans="4:4">
      <c r="D4075" s="27"/>
    </row>
    <row r="4076" spans="4:4">
      <c r="D4076" s="27"/>
    </row>
    <row r="4077" spans="4:4">
      <c r="D4077" s="27"/>
    </row>
    <row r="4078" spans="4:4">
      <c r="D4078" s="27"/>
    </row>
    <row r="4079" spans="4:4">
      <c r="D4079" s="27"/>
    </row>
    <row r="4080" spans="4:4">
      <c r="D4080" s="27"/>
    </row>
    <row r="4081" spans="4:4">
      <c r="D4081" s="27"/>
    </row>
    <row r="4082" spans="4:4">
      <c r="D4082" s="27"/>
    </row>
    <row r="4083" spans="4:4">
      <c r="D4083" s="27"/>
    </row>
    <row r="4084" spans="4:4">
      <c r="D4084" s="27"/>
    </row>
    <row r="4085" spans="4:4">
      <c r="D4085" s="27"/>
    </row>
    <row r="4086" spans="4:4">
      <c r="D4086" s="27"/>
    </row>
    <row r="4087" spans="4:4">
      <c r="D4087" s="27"/>
    </row>
    <row r="4088" spans="4:4">
      <c r="D4088" s="27"/>
    </row>
    <row r="4089" spans="4:4">
      <c r="D4089" s="27"/>
    </row>
    <row r="4090" spans="4:4">
      <c r="D4090" s="27"/>
    </row>
    <row r="4091" spans="4:4">
      <c r="D4091" s="27"/>
    </row>
    <row r="4092" spans="4:4">
      <c r="D4092" s="27"/>
    </row>
    <row r="4093" spans="4:4">
      <c r="D4093" s="27"/>
    </row>
    <row r="4094" spans="4:4">
      <c r="D4094" s="27"/>
    </row>
    <row r="4095" spans="4:4">
      <c r="D4095" s="27"/>
    </row>
    <row r="4096" spans="4:4">
      <c r="D4096" s="27"/>
    </row>
    <row r="4097" spans="4:4">
      <c r="D4097" s="27"/>
    </row>
    <row r="4098" spans="4:4">
      <c r="D4098" s="27"/>
    </row>
    <row r="4099" spans="4:4">
      <c r="D4099" s="27"/>
    </row>
    <row r="4100" spans="4:4">
      <c r="D4100" s="27"/>
    </row>
    <row r="4101" spans="4:4">
      <c r="D4101" s="27"/>
    </row>
    <row r="4102" spans="4:4">
      <c r="D4102" s="27"/>
    </row>
    <row r="4103" spans="4:4">
      <c r="D4103" s="27"/>
    </row>
    <row r="4104" spans="4:4">
      <c r="D4104" s="27"/>
    </row>
    <row r="4105" spans="4:4">
      <c r="D4105" s="27"/>
    </row>
    <row r="4106" spans="4:4">
      <c r="D4106" s="27"/>
    </row>
    <row r="4107" spans="4:4">
      <c r="D4107" s="27"/>
    </row>
    <row r="4108" spans="4:4">
      <c r="D4108" s="27"/>
    </row>
    <row r="4109" spans="4:4">
      <c r="D4109" s="27"/>
    </row>
    <row r="4110" spans="4:4">
      <c r="D4110" s="27"/>
    </row>
    <row r="4111" spans="4:4">
      <c r="D4111" s="27"/>
    </row>
    <row r="4112" spans="4:4">
      <c r="D4112" s="27"/>
    </row>
    <row r="4113" spans="4:4">
      <c r="D4113" s="27"/>
    </row>
    <row r="4114" spans="4:4">
      <c r="D4114" s="27"/>
    </row>
    <row r="4115" spans="4:4">
      <c r="D4115" s="27"/>
    </row>
    <row r="4116" spans="4:4">
      <c r="D4116" s="27"/>
    </row>
    <row r="4117" spans="4:4">
      <c r="D4117" s="27"/>
    </row>
    <row r="4118" spans="4:4">
      <c r="D4118" s="27"/>
    </row>
    <row r="4119" spans="4:4">
      <c r="D4119" s="27"/>
    </row>
    <row r="4120" spans="4:4">
      <c r="D4120" s="27"/>
    </row>
    <row r="4121" spans="4:4">
      <c r="D4121" s="27"/>
    </row>
    <row r="4122" spans="4:4">
      <c r="D4122" s="27"/>
    </row>
    <row r="4123" spans="4:4">
      <c r="D4123" s="27"/>
    </row>
    <row r="4124" spans="4:4">
      <c r="D4124" s="27"/>
    </row>
    <row r="4125" spans="4:4">
      <c r="D4125" s="27"/>
    </row>
    <row r="4126" spans="4:4">
      <c r="D4126" s="27"/>
    </row>
    <row r="4127" spans="4:4">
      <c r="D4127" s="27"/>
    </row>
    <row r="4128" spans="4:4">
      <c r="D4128" s="27"/>
    </row>
    <row r="4129" spans="4:4">
      <c r="D4129" s="27"/>
    </row>
    <row r="4130" spans="4:4">
      <c r="D4130" s="27"/>
    </row>
    <row r="4131" spans="4:4">
      <c r="D4131" s="27"/>
    </row>
    <row r="4132" spans="4:4">
      <c r="D4132" s="27"/>
    </row>
    <row r="4133" spans="4:4">
      <c r="D4133" s="27"/>
    </row>
    <row r="4134" spans="4:4">
      <c r="D4134" s="27"/>
    </row>
    <row r="4135" spans="4:4">
      <c r="D4135" s="27"/>
    </row>
    <row r="4136" spans="4:4">
      <c r="D4136" s="27"/>
    </row>
    <row r="4137" spans="4:4">
      <c r="D4137" s="27"/>
    </row>
    <row r="4138" spans="4:4">
      <c r="D4138" s="27"/>
    </row>
    <row r="4139" spans="4:4">
      <c r="D4139" s="27"/>
    </row>
    <row r="4140" spans="4:4">
      <c r="D4140" s="27"/>
    </row>
    <row r="4141" spans="4:4">
      <c r="D4141" s="27"/>
    </row>
    <row r="4142" spans="4:4">
      <c r="D4142" s="27"/>
    </row>
    <row r="4143" spans="4:4">
      <c r="D4143" s="27"/>
    </row>
    <row r="4144" spans="4:4">
      <c r="D4144" s="27"/>
    </row>
    <row r="4145" spans="4:4">
      <c r="D4145" s="27"/>
    </row>
    <row r="4146" spans="4:4">
      <c r="D4146" s="27"/>
    </row>
    <row r="4147" spans="4:4">
      <c r="D4147" s="27"/>
    </row>
    <row r="4148" spans="4:4">
      <c r="D4148" s="27"/>
    </row>
    <row r="4149" spans="4:4">
      <c r="D4149" s="27"/>
    </row>
    <row r="4150" spans="4:4">
      <c r="D4150" s="27"/>
    </row>
    <row r="4151" spans="4:4">
      <c r="D4151" s="27"/>
    </row>
    <row r="4152" spans="4:4">
      <c r="D4152" s="27"/>
    </row>
    <row r="4153" spans="4:4">
      <c r="D4153" s="27"/>
    </row>
    <row r="4154" spans="4:4">
      <c r="D4154" s="27"/>
    </row>
    <row r="4155" spans="4:4">
      <c r="D4155" s="27"/>
    </row>
    <row r="4156" spans="4:4">
      <c r="D4156" s="27"/>
    </row>
    <row r="4157" spans="4:4">
      <c r="D4157" s="27"/>
    </row>
    <row r="4158" spans="4:4">
      <c r="D4158" s="27"/>
    </row>
    <row r="4159" spans="4:4">
      <c r="D4159" s="27"/>
    </row>
    <row r="4160" spans="4:4">
      <c r="D4160" s="27"/>
    </row>
    <row r="4161" spans="4:4">
      <c r="D4161" s="27"/>
    </row>
    <row r="4162" spans="4:4">
      <c r="D4162" s="27"/>
    </row>
    <row r="4163" spans="4:4">
      <c r="D4163" s="27"/>
    </row>
    <row r="4164" spans="4:4">
      <c r="D4164" s="27"/>
    </row>
    <row r="4165" spans="4:4">
      <c r="D4165" s="27"/>
    </row>
    <row r="4166" spans="4:4">
      <c r="D4166" s="27"/>
    </row>
    <row r="4167" spans="4:4">
      <c r="D4167" s="27"/>
    </row>
    <row r="4168" spans="4:4">
      <c r="D4168" s="27"/>
    </row>
    <row r="4169" spans="4:4">
      <c r="D4169" s="27"/>
    </row>
    <row r="4170" spans="4:4">
      <c r="D4170" s="27"/>
    </row>
    <row r="4171" spans="4:4">
      <c r="D4171" s="27"/>
    </row>
    <row r="4172" spans="4:4">
      <c r="D4172" s="27"/>
    </row>
    <row r="4173" spans="4:4">
      <c r="D4173" s="27"/>
    </row>
    <row r="4174" spans="4:4">
      <c r="D4174" s="27"/>
    </row>
    <row r="4175" spans="4:4">
      <c r="D4175" s="27"/>
    </row>
    <row r="4176" spans="4:4">
      <c r="D4176" s="27"/>
    </row>
    <row r="4177" spans="4:4">
      <c r="D4177" s="27"/>
    </row>
    <row r="4178" spans="4:4">
      <c r="D4178" s="27"/>
    </row>
    <row r="4179" spans="4:4">
      <c r="D4179" s="27"/>
    </row>
    <row r="4180" spans="4:4">
      <c r="D4180" s="27"/>
    </row>
    <row r="4181" spans="4:4">
      <c r="D4181" s="27"/>
    </row>
    <row r="4182" spans="4:4">
      <c r="D4182" s="27"/>
    </row>
    <row r="4183" spans="4:4">
      <c r="D4183" s="27"/>
    </row>
    <row r="4184" spans="4:4">
      <c r="D4184" s="27"/>
    </row>
    <row r="4185" spans="4:4">
      <c r="D4185" s="27"/>
    </row>
    <row r="4186" spans="4:4">
      <c r="D4186" s="27"/>
    </row>
    <row r="4187" spans="4:4">
      <c r="D4187" s="27"/>
    </row>
    <row r="4188" spans="4:4">
      <c r="D4188" s="27"/>
    </row>
    <row r="4189" spans="4:4">
      <c r="D4189" s="27"/>
    </row>
    <row r="4190" spans="4:4">
      <c r="D4190" s="27"/>
    </row>
    <row r="4191" spans="4:4">
      <c r="D4191" s="27"/>
    </row>
    <row r="4192" spans="4:4">
      <c r="D4192" s="27"/>
    </row>
    <row r="4193" spans="4:4">
      <c r="D4193" s="27"/>
    </row>
    <row r="4194" spans="4:4">
      <c r="D4194" s="27"/>
    </row>
    <row r="4195" spans="4:4">
      <c r="D4195" s="27"/>
    </row>
    <row r="4196" spans="4:4">
      <c r="D4196" s="27"/>
    </row>
    <row r="4197" spans="4:4">
      <c r="D4197" s="27"/>
    </row>
    <row r="4198" spans="4:4">
      <c r="D4198" s="27"/>
    </row>
    <row r="4199" spans="4:4">
      <c r="D4199" s="27"/>
    </row>
    <row r="4200" spans="4:4">
      <c r="D4200" s="27"/>
    </row>
    <row r="4201" spans="4:4">
      <c r="D4201" s="27"/>
    </row>
    <row r="4202" spans="4:4">
      <c r="D4202" s="27"/>
    </row>
    <row r="4203" spans="4:4">
      <c r="D4203" s="27"/>
    </row>
    <row r="4204" spans="4:4">
      <c r="D4204" s="27"/>
    </row>
    <row r="4205" spans="4:4">
      <c r="D4205" s="27"/>
    </row>
    <row r="4206" spans="4:4">
      <c r="D4206" s="27"/>
    </row>
    <row r="4207" spans="4:4">
      <c r="D4207" s="27"/>
    </row>
    <row r="4208" spans="4:4">
      <c r="D4208" s="27"/>
    </row>
    <row r="4209" spans="4:4">
      <c r="D4209" s="27"/>
    </row>
    <row r="4210" spans="4:4">
      <c r="D4210" s="27"/>
    </row>
    <row r="4211" spans="4:4">
      <c r="D4211" s="27"/>
    </row>
    <row r="4212" spans="4:4">
      <c r="D4212" s="27"/>
    </row>
    <row r="4213" spans="4:4">
      <c r="D4213" s="27"/>
    </row>
    <row r="4214" spans="4:4">
      <c r="D4214" s="27"/>
    </row>
    <row r="4215" spans="4:4">
      <c r="D4215" s="27"/>
    </row>
    <row r="4216" spans="4:4">
      <c r="D4216" s="27"/>
    </row>
    <row r="4217" spans="4:4">
      <c r="D4217" s="27"/>
    </row>
    <row r="4218" spans="4:4">
      <c r="D4218" s="27"/>
    </row>
    <row r="4219" spans="4:4">
      <c r="D4219" s="27"/>
    </row>
    <row r="4220" spans="4:4">
      <c r="D4220" s="27"/>
    </row>
    <row r="4221" spans="4:4">
      <c r="D4221" s="27"/>
    </row>
    <row r="4222" spans="4:4">
      <c r="D4222" s="27"/>
    </row>
    <row r="4223" spans="4:4">
      <c r="D4223" s="27"/>
    </row>
    <row r="4224" spans="4:4">
      <c r="D4224" s="27"/>
    </row>
    <row r="4225" spans="4:4">
      <c r="D4225" s="27"/>
    </row>
    <row r="4226" spans="4:4">
      <c r="D4226" s="27"/>
    </row>
    <row r="4227" spans="4:4">
      <c r="D4227" s="27"/>
    </row>
    <row r="4228" spans="4:4">
      <c r="D4228" s="27"/>
    </row>
    <row r="4229" spans="4:4">
      <c r="D4229" s="27"/>
    </row>
    <row r="4230" spans="4:4">
      <c r="D4230" s="27"/>
    </row>
    <row r="4231" spans="4:4">
      <c r="D4231" s="27"/>
    </row>
    <row r="4232" spans="4:4">
      <c r="D4232" s="27"/>
    </row>
    <row r="4233" spans="4:4">
      <c r="D4233" s="27"/>
    </row>
    <row r="4234" spans="4:4">
      <c r="D4234" s="27"/>
    </row>
    <row r="4235" spans="4:4">
      <c r="D4235" s="27"/>
    </row>
    <row r="4236" spans="4:4">
      <c r="D4236" s="27"/>
    </row>
    <row r="4237" spans="4:4">
      <c r="D4237" s="27"/>
    </row>
    <row r="4238" spans="4:4">
      <c r="D4238" s="27"/>
    </row>
    <row r="4239" spans="4:4">
      <c r="D4239" s="27"/>
    </row>
    <row r="4240" spans="4:4">
      <c r="D4240" s="27"/>
    </row>
    <row r="4241" spans="4:4">
      <c r="D4241" s="27"/>
    </row>
    <row r="4242" spans="4:4">
      <c r="D4242" s="27"/>
    </row>
    <row r="4243" spans="4:4">
      <c r="D4243" s="27"/>
    </row>
    <row r="4244" spans="4:4">
      <c r="D4244" s="27"/>
    </row>
    <row r="4245" spans="4:4">
      <c r="D4245" s="27"/>
    </row>
    <row r="4246" spans="4:4">
      <c r="D4246" s="27"/>
    </row>
    <row r="4247" spans="4:4">
      <c r="D4247" s="27"/>
    </row>
    <row r="4248" spans="4:4">
      <c r="D4248" s="27"/>
    </row>
    <row r="4249" spans="4:4">
      <c r="D4249" s="27"/>
    </row>
    <row r="4250" spans="4:4">
      <c r="D4250" s="27"/>
    </row>
    <row r="4251" spans="4:4">
      <c r="D4251" s="27"/>
    </row>
    <row r="4252" spans="4:4">
      <c r="D4252" s="27"/>
    </row>
    <row r="4253" spans="4:4">
      <c r="D4253" s="27"/>
    </row>
    <row r="4254" spans="4:4">
      <c r="D4254" s="27"/>
    </row>
    <row r="4255" spans="4:4">
      <c r="D4255" s="27"/>
    </row>
    <row r="4256" spans="4:4">
      <c r="D4256" s="27"/>
    </row>
    <row r="4257" spans="4:4">
      <c r="D4257" s="27"/>
    </row>
    <row r="4258" spans="4:4">
      <c r="D4258" s="27"/>
    </row>
    <row r="4259" spans="4:4">
      <c r="D4259" s="27"/>
    </row>
    <row r="4260" spans="4:4">
      <c r="D4260" s="27"/>
    </row>
    <row r="4261" spans="4:4">
      <c r="D4261" s="27"/>
    </row>
    <row r="4262" spans="4:4">
      <c r="D4262" s="27"/>
    </row>
    <row r="4263" spans="4:4">
      <c r="D4263" s="27"/>
    </row>
    <row r="4264" spans="4:4">
      <c r="D4264" s="27"/>
    </row>
    <row r="4265" spans="4:4">
      <c r="D4265" s="27"/>
    </row>
    <row r="4266" spans="4:4">
      <c r="D4266" s="27"/>
    </row>
    <row r="4267" spans="4:4">
      <c r="D4267" s="27"/>
    </row>
    <row r="4268" spans="4:4">
      <c r="D4268" s="27"/>
    </row>
    <row r="4269" spans="4:4">
      <c r="D4269" s="27"/>
    </row>
    <row r="4270" spans="4:4">
      <c r="D4270" s="27"/>
    </row>
    <row r="4271" spans="4:4">
      <c r="D4271" s="27"/>
    </row>
    <row r="4272" spans="4:4">
      <c r="D4272" s="27"/>
    </row>
    <row r="4273" spans="4:4">
      <c r="D4273" s="27"/>
    </row>
    <row r="4274" spans="4:4">
      <c r="D4274" s="27"/>
    </row>
    <row r="4275" spans="4:4">
      <c r="D4275" s="27"/>
    </row>
    <row r="4276" spans="4:4">
      <c r="D4276" s="27"/>
    </row>
    <row r="4277" spans="4:4">
      <c r="D4277" s="27"/>
    </row>
    <row r="4278" spans="4:4">
      <c r="D4278" s="27"/>
    </row>
    <row r="4279" spans="4:4">
      <c r="D4279" s="27"/>
    </row>
    <row r="4280" spans="4:4">
      <c r="D4280" s="27"/>
    </row>
    <row r="4281" spans="4:4">
      <c r="D4281" s="27"/>
    </row>
    <row r="4282" spans="4:4">
      <c r="D4282" s="27"/>
    </row>
    <row r="4283" spans="4:4">
      <c r="D4283" s="27"/>
    </row>
    <row r="4284" spans="4:4">
      <c r="D4284" s="27"/>
    </row>
    <row r="4285" spans="4:4">
      <c r="D4285" s="27"/>
    </row>
    <row r="4286" spans="4:4">
      <c r="D4286" s="27"/>
    </row>
    <row r="4287" spans="4:4">
      <c r="D4287" s="27"/>
    </row>
    <row r="4288" spans="4:4">
      <c r="D4288" s="27"/>
    </row>
    <row r="4289" spans="4:4">
      <c r="D4289" s="27"/>
    </row>
    <row r="4290" spans="4:4">
      <c r="D4290" s="27"/>
    </row>
    <row r="4291" spans="4:4">
      <c r="D4291" s="27"/>
    </row>
    <row r="4292" spans="4:4">
      <c r="D4292" s="27"/>
    </row>
    <row r="4293" spans="4:4">
      <c r="D4293" s="27"/>
    </row>
    <row r="4294" spans="4:4">
      <c r="D4294" s="27"/>
    </row>
    <row r="4295" spans="4:4">
      <c r="D4295" s="27"/>
    </row>
    <row r="4296" spans="4:4">
      <c r="D4296" s="27"/>
    </row>
    <row r="4297" spans="4:4">
      <c r="D4297" s="27"/>
    </row>
    <row r="4298" spans="4:4">
      <c r="D4298" s="27"/>
    </row>
    <row r="4299" spans="4:4">
      <c r="D4299" s="27"/>
    </row>
    <row r="4300" spans="4:4">
      <c r="D4300" s="27"/>
    </row>
    <row r="4301" spans="4:4">
      <c r="D4301" s="27"/>
    </row>
    <row r="4302" spans="4:4">
      <c r="D4302" s="27"/>
    </row>
    <row r="4303" spans="4:4">
      <c r="D4303" s="27"/>
    </row>
    <row r="4304" spans="4:4">
      <c r="D4304" s="27"/>
    </row>
    <row r="4305" spans="4:4">
      <c r="D4305" s="27"/>
    </row>
    <row r="4306" spans="4:4">
      <c r="D4306" s="27"/>
    </row>
    <row r="4307" spans="4:4">
      <c r="D4307" s="27"/>
    </row>
    <row r="4308" spans="4:4">
      <c r="D4308" s="27"/>
    </row>
    <row r="4309" spans="4:4">
      <c r="D4309" s="27"/>
    </row>
    <row r="4310" spans="4:4">
      <c r="D4310" s="27"/>
    </row>
    <row r="4311" spans="4:4">
      <c r="D4311" s="27"/>
    </row>
    <row r="4312" spans="4:4">
      <c r="D4312" s="27"/>
    </row>
    <row r="4313" spans="4:4">
      <c r="D4313" s="27"/>
    </row>
    <row r="4314" spans="4:4">
      <c r="D4314" s="27"/>
    </row>
    <row r="4315" spans="4:4">
      <c r="D4315" s="27"/>
    </row>
    <row r="4316" spans="4:4">
      <c r="D4316" s="27"/>
    </row>
    <row r="4317" spans="4:4">
      <c r="D4317" s="27"/>
    </row>
    <row r="4318" spans="4:4">
      <c r="D4318" s="27"/>
    </row>
    <row r="4319" spans="4:4">
      <c r="D4319" s="27"/>
    </row>
    <row r="4320" spans="4:4">
      <c r="D4320" s="27"/>
    </row>
    <row r="4321" spans="4:4">
      <c r="D4321" s="27"/>
    </row>
    <row r="4322" spans="4:4">
      <c r="D4322" s="27"/>
    </row>
    <row r="4323" spans="4:4">
      <c r="D4323" s="27"/>
    </row>
    <row r="4324" spans="4:4">
      <c r="D4324" s="27"/>
    </row>
    <row r="4325" spans="4:4">
      <c r="D4325" s="27"/>
    </row>
    <row r="4326" spans="4:4">
      <c r="D4326" s="27"/>
    </row>
    <row r="4327" spans="4:4">
      <c r="D4327" s="27"/>
    </row>
    <row r="4328" spans="4:4">
      <c r="D4328" s="27"/>
    </row>
    <row r="4329" spans="4:4">
      <c r="D4329" s="27"/>
    </row>
    <row r="4330" spans="4:4">
      <c r="D4330" s="27"/>
    </row>
    <row r="4331" spans="4:4">
      <c r="D4331" s="27"/>
    </row>
    <row r="4332" spans="4:4">
      <c r="D4332" s="27"/>
    </row>
    <row r="4333" spans="4:4">
      <c r="D4333" s="27"/>
    </row>
    <row r="4334" spans="4:4">
      <c r="D4334" s="27"/>
    </row>
    <row r="4335" spans="4:4">
      <c r="D4335" s="27"/>
    </row>
    <row r="4336" spans="4:4">
      <c r="D4336" s="27"/>
    </row>
    <row r="4337" spans="4:4">
      <c r="D4337" s="27"/>
    </row>
    <row r="4338" spans="4:4">
      <c r="D4338" s="27"/>
    </row>
    <row r="4339" spans="4:4">
      <c r="D4339" s="27"/>
    </row>
    <row r="4340" spans="4:4">
      <c r="D4340" s="27"/>
    </row>
    <row r="4341" spans="4:4">
      <c r="D4341" s="27"/>
    </row>
    <row r="4342" spans="4:4">
      <c r="D4342" s="27"/>
    </row>
    <row r="4343" spans="4:4">
      <c r="D4343" s="27"/>
    </row>
    <row r="4344" spans="4:4">
      <c r="D4344" s="27"/>
    </row>
    <row r="4345" spans="4:4">
      <c r="D4345" s="27"/>
    </row>
    <row r="4346" spans="4:4">
      <c r="D4346" s="27"/>
    </row>
    <row r="4347" spans="4:4">
      <c r="D4347" s="27"/>
    </row>
    <row r="4348" spans="4:4">
      <c r="D4348" s="27"/>
    </row>
    <row r="4349" spans="4:4">
      <c r="D4349" s="27"/>
    </row>
    <row r="4350" spans="4:4">
      <c r="D4350" s="27"/>
    </row>
    <row r="4351" spans="4:4">
      <c r="D4351" s="27"/>
    </row>
    <row r="4352" spans="4:4">
      <c r="D4352" s="27"/>
    </row>
    <row r="4353" spans="4:4">
      <c r="D4353" s="27"/>
    </row>
    <row r="4354" spans="4:4">
      <c r="D4354" s="27"/>
    </row>
    <row r="4355" spans="4:4">
      <c r="D4355" s="27"/>
    </row>
    <row r="4356" spans="4:4">
      <c r="D4356" s="27"/>
    </row>
    <row r="4357" spans="4:4">
      <c r="D4357" s="27"/>
    </row>
    <row r="4358" spans="4:4">
      <c r="D4358" s="27"/>
    </row>
    <row r="4359" spans="4:4">
      <c r="D4359" s="27"/>
    </row>
    <row r="4360" spans="4:4">
      <c r="D4360" s="27"/>
    </row>
    <row r="4361" spans="4:4">
      <c r="D4361" s="27"/>
    </row>
    <row r="4362" spans="4:4">
      <c r="D4362" s="27"/>
    </row>
    <row r="4363" spans="4:4">
      <c r="D4363" s="27"/>
    </row>
    <row r="4364" spans="4:4">
      <c r="D4364" s="27"/>
    </row>
    <row r="4365" spans="4:4">
      <c r="D4365" s="27"/>
    </row>
    <row r="4366" spans="4:4">
      <c r="D4366" s="27"/>
    </row>
    <row r="4367" spans="4:4">
      <c r="D4367" s="27"/>
    </row>
    <row r="4368" spans="4:4">
      <c r="D4368" s="27"/>
    </row>
    <row r="4369" spans="4:4">
      <c r="D4369" s="27"/>
    </row>
    <row r="4370" spans="4:4">
      <c r="D4370" s="27"/>
    </row>
    <row r="4371" spans="4:4">
      <c r="D4371" s="27"/>
    </row>
    <row r="4372" spans="4:4">
      <c r="D4372" s="27"/>
    </row>
    <row r="4373" spans="4:4">
      <c r="D4373" s="27"/>
    </row>
    <row r="4374" spans="4:4">
      <c r="D4374" s="27"/>
    </row>
    <row r="4375" spans="4:4">
      <c r="D4375" s="27"/>
    </row>
    <row r="4376" spans="4:4">
      <c r="D4376" s="27"/>
    </row>
    <row r="4377" spans="4:4">
      <c r="D4377" s="27"/>
    </row>
    <row r="4378" spans="4:4">
      <c r="D4378" s="27"/>
    </row>
    <row r="4379" spans="4:4">
      <c r="D4379" s="27"/>
    </row>
    <row r="4380" spans="4:4">
      <c r="D4380" s="27"/>
    </row>
    <row r="4381" spans="4:4">
      <c r="D4381" s="27"/>
    </row>
    <row r="4382" spans="4:4">
      <c r="D4382" s="27"/>
    </row>
    <row r="4383" spans="4:4">
      <c r="D4383" s="27"/>
    </row>
    <row r="4384" spans="4:4">
      <c r="D4384" s="27"/>
    </row>
    <row r="4385" spans="4:4">
      <c r="D4385" s="27"/>
    </row>
    <row r="4386" spans="4:4">
      <c r="D4386" s="27"/>
    </row>
    <row r="4387" spans="4:4">
      <c r="D4387" s="27"/>
    </row>
    <row r="4388" spans="4:4">
      <c r="D4388" s="27"/>
    </row>
    <row r="4389" spans="4:4">
      <c r="D4389" s="27"/>
    </row>
    <row r="4390" spans="4:4">
      <c r="D4390" s="27"/>
    </row>
    <row r="4391" spans="4:4">
      <c r="D4391" s="27"/>
    </row>
    <row r="4392" spans="4:4">
      <c r="D4392" s="27"/>
    </row>
    <row r="4393" spans="4:4">
      <c r="D4393" s="27"/>
    </row>
    <row r="4394" spans="4:4">
      <c r="D4394" s="27"/>
    </row>
    <row r="4395" spans="4:4">
      <c r="D4395" s="27"/>
    </row>
    <row r="4396" spans="4:4">
      <c r="D4396" s="27"/>
    </row>
    <row r="4397" spans="4:4">
      <c r="D4397" s="27"/>
    </row>
    <row r="4398" spans="4:4">
      <c r="D4398" s="27"/>
    </row>
    <row r="4399" spans="4:4">
      <c r="D4399" s="27"/>
    </row>
    <row r="4400" spans="4:4">
      <c r="D4400" s="27"/>
    </row>
    <row r="4401" spans="4:4">
      <c r="D4401" s="27"/>
    </row>
    <row r="4402" spans="4:4">
      <c r="D4402" s="27"/>
    </row>
    <row r="4403" spans="4:4">
      <c r="D4403" s="27"/>
    </row>
    <row r="4404" spans="4:4">
      <c r="D4404" s="27"/>
    </row>
    <row r="4405" spans="4:4">
      <c r="D4405" s="27"/>
    </row>
    <row r="4406" spans="4:4">
      <c r="D4406" s="27"/>
    </row>
    <row r="4407" spans="4:4">
      <c r="D4407" s="27"/>
    </row>
    <row r="4408" spans="4:4">
      <c r="D4408" s="27"/>
    </row>
    <row r="4409" spans="4:4">
      <c r="D4409" s="27"/>
    </row>
    <row r="4410" spans="4:4">
      <c r="D4410" s="27"/>
    </row>
    <row r="4411" spans="4:4">
      <c r="D4411" s="27"/>
    </row>
    <row r="4412" spans="4:4">
      <c r="D4412" s="27"/>
    </row>
    <row r="4413" spans="4:4">
      <c r="D4413" s="27"/>
    </row>
    <row r="4414" spans="4:4">
      <c r="D4414" s="27"/>
    </row>
    <row r="4415" spans="4:4">
      <c r="D4415" s="27"/>
    </row>
    <row r="4416" spans="4:4">
      <c r="D4416" s="27"/>
    </row>
    <row r="4417" spans="4:4">
      <c r="D4417" s="27"/>
    </row>
    <row r="4418" spans="4:4">
      <c r="D4418" s="27"/>
    </row>
    <row r="4419" spans="4:4">
      <c r="D4419" s="27"/>
    </row>
    <row r="4420" spans="4:4">
      <c r="D4420" s="27"/>
    </row>
    <row r="4421" spans="4:4">
      <c r="D4421" s="27"/>
    </row>
    <row r="4422" spans="4:4">
      <c r="D4422" s="27"/>
    </row>
    <row r="4423" spans="4:4">
      <c r="D4423" s="27"/>
    </row>
    <row r="4424" spans="4:4">
      <c r="D4424" s="27"/>
    </row>
    <row r="4425" spans="4:4">
      <c r="D4425" s="27"/>
    </row>
    <row r="4426" spans="4:4">
      <c r="D4426" s="27"/>
    </row>
    <row r="4427" spans="4:4">
      <c r="D4427" s="27"/>
    </row>
    <row r="4428" spans="4:4">
      <c r="D4428" s="27"/>
    </row>
    <row r="4429" spans="4:4">
      <c r="D4429" s="27"/>
    </row>
    <row r="4430" spans="4:4">
      <c r="D4430" s="27"/>
    </row>
    <row r="4431" spans="4:4">
      <c r="D4431" s="27"/>
    </row>
    <row r="4432" spans="4:4">
      <c r="D4432" s="27"/>
    </row>
    <row r="4433" spans="4:4">
      <c r="D4433" s="27"/>
    </row>
    <row r="4434" spans="4:4">
      <c r="D4434" s="27"/>
    </row>
    <row r="4435" spans="4:4">
      <c r="D4435" s="27"/>
    </row>
    <row r="4436" spans="4:4">
      <c r="D4436" s="27"/>
    </row>
    <row r="4437" spans="4:4">
      <c r="D4437" s="27"/>
    </row>
    <row r="4438" spans="4:4">
      <c r="D4438" s="27"/>
    </row>
    <row r="4439" spans="4:4">
      <c r="D4439" s="27"/>
    </row>
    <row r="4440" spans="4:4">
      <c r="D4440" s="27"/>
    </row>
    <row r="4441" spans="4:4">
      <c r="D4441" s="27"/>
    </row>
    <row r="4442" spans="4:4">
      <c r="D4442" s="27"/>
    </row>
    <row r="4443" spans="4:4">
      <c r="D4443" s="27"/>
    </row>
    <row r="4444" spans="4:4">
      <c r="D4444" s="27"/>
    </row>
    <row r="4445" spans="4:4">
      <c r="D4445" s="27"/>
    </row>
    <row r="4446" spans="4:4">
      <c r="D4446" s="27"/>
    </row>
    <row r="4447" spans="4:4">
      <c r="D4447" s="27"/>
    </row>
    <row r="4448" spans="4:4">
      <c r="D4448" s="27"/>
    </row>
    <row r="4449" spans="4:4">
      <c r="D4449" s="27"/>
    </row>
    <row r="4450" spans="4:4">
      <c r="D4450" s="27"/>
    </row>
    <row r="4451" spans="4:4">
      <c r="D4451" s="27"/>
    </row>
    <row r="4452" spans="4:4">
      <c r="D4452" s="27"/>
    </row>
    <row r="4453" spans="4:4">
      <c r="D4453" s="27"/>
    </row>
    <row r="4454" spans="4:4">
      <c r="D4454" s="27"/>
    </row>
    <row r="4455" spans="4:4">
      <c r="D4455" s="27"/>
    </row>
    <row r="4456" spans="4:4">
      <c r="D4456" s="27"/>
    </row>
    <row r="4457" spans="4:4">
      <c r="D4457" s="27"/>
    </row>
    <row r="4458" spans="4:4">
      <c r="D4458" s="27"/>
    </row>
    <row r="4459" spans="4:4">
      <c r="D4459" s="27"/>
    </row>
    <row r="4460" spans="4:4">
      <c r="D4460" s="27"/>
    </row>
    <row r="4461" spans="4:4">
      <c r="D4461" s="27"/>
    </row>
    <row r="4462" spans="4:4">
      <c r="D4462" s="27"/>
    </row>
    <row r="4463" spans="4:4">
      <c r="D4463" s="27"/>
    </row>
    <row r="4464" spans="4:4">
      <c r="D4464" s="27"/>
    </row>
    <row r="4465" spans="4:4">
      <c r="D4465" s="27"/>
    </row>
    <row r="4466" spans="4:4">
      <c r="D4466" s="27"/>
    </row>
    <row r="4467" spans="4:4">
      <c r="D4467" s="27"/>
    </row>
    <row r="4468" spans="4:4">
      <c r="D4468" s="27"/>
    </row>
    <row r="4469" spans="4:4">
      <c r="D4469" s="27"/>
    </row>
    <row r="4470" spans="4:4">
      <c r="D4470" s="27"/>
    </row>
    <row r="4471" spans="4:4">
      <c r="D4471" s="27"/>
    </row>
    <row r="4472" spans="4:4">
      <c r="D4472" s="27"/>
    </row>
    <row r="4473" spans="4:4">
      <c r="D4473" s="27"/>
    </row>
    <row r="4474" spans="4:4">
      <c r="D4474" s="27"/>
    </row>
    <row r="4475" spans="4:4">
      <c r="D4475" s="27"/>
    </row>
    <row r="4476" spans="4:4">
      <c r="D4476" s="27"/>
    </row>
    <row r="4477" spans="4:4">
      <c r="D4477" s="27"/>
    </row>
    <row r="4478" spans="4:4">
      <c r="D4478" s="27"/>
    </row>
    <row r="4479" spans="4:4">
      <c r="D4479" s="27"/>
    </row>
    <row r="4480" spans="4:4">
      <c r="D4480" s="27"/>
    </row>
    <row r="4481" spans="4:4">
      <c r="D4481" s="27"/>
    </row>
    <row r="4482" spans="4:4">
      <c r="D4482" s="27"/>
    </row>
    <row r="4483" spans="4:4">
      <c r="D4483" s="27"/>
    </row>
    <row r="4484" spans="4:4">
      <c r="D4484" s="27"/>
    </row>
    <row r="4485" spans="4:4">
      <c r="D4485" s="27"/>
    </row>
    <row r="4486" spans="4:4">
      <c r="D4486" s="27"/>
    </row>
    <row r="4487" spans="4:4">
      <c r="D4487" s="27"/>
    </row>
    <row r="4488" spans="4:4">
      <c r="D4488" s="27"/>
    </row>
    <row r="4489" spans="4:4">
      <c r="D4489" s="27"/>
    </row>
    <row r="4490" spans="4:4">
      <c r="D4490" s="27"/>
    </row>
    <row r="4491" spans="4:4">
      <c r="D4491" s="27"/>
    </row>
    <row r="4492" spans="4:4">
      <c r="D4492" s="27"/>
    </row>
    <row r="4493" spans="4:4">
      <c r="D4493" s="27"/>
    </row>
    <row r="4494" spans="4:4">
      <c r="D4494" s="27"/>
    </row>
    <row r="4495" spans="4:4">
      <c r="D4495" s="27"/>
    </row>
    <row r="4496" spans="4:4">
      <c r="D4496" s="27"/>
    </row>
    <row r="4497" spans="4:4">
      <c r="D4497" s="27"/>
    </row>
    <row r="4498" spans="4:4">
      <c r="D4498" s="27"/>
    </row>
    <row r="4499" spans="4:4">
      <c r="D4499" s="27"/>
    </row>
    <row r="4500" spans="4:4">
      <c r="D4500" s="27"/>
    </row>
    <row r="4501" spans="4:4">
      <c r="D4501" s="27"/>
    </row>
    <row r="4502" spans="4:4">
      <c r="D4502" s="27"/>
    </row>
    <row r="4503" spans="4:4">
      <c r="D4503" s="27"/>
    </row>
    <row r="4504" spans="4:4">
      <c r="D4504" s="27"/>
    </row>
    <row r="4505" spans="4:4">
      <c r="D4505" s="27"/>
    </row>
    <row r="4506" spans="4:4">
      <c r="D4506" s="27"/>
    </row>
    <row r="4507" spans="4:4">
      <c r="D4507" s="27"/>
    </row>
    <row r="4508" spans="4:4">
      <c r="D4508" s="27"/>
    </row>
    <row r="4509" spans="4:4">
      <c r="D4509" s="27"/>
    </row>
    <row r="4510" spans="4:4">
      <c r="D4510" s="27"/>
    </row>
    <row r="4511" spans="4:4">
      <c r="D4511" s="27"/>
    </row>
    <row r="4512" spans="4:4">
      <c r="D4512" s="27"/>
    </row>
    <row r="4513" spans="4:4">
      <c r="D4513" s="27"/>
    </row>
    <row r="4514" spans="4:4">
      <c r="D4514" s="27"/>
    </row>
    <row r="4515" spans="4:4">
      <c r="D4515" s="27"/>
    </row>
    <row r="4516" spans="4:4">
      <c r="D4516" s="27"/>
    </row>
    <row r="4517" spans="4:4">
      <c r="D4517" s="27"/>
    </row>
    <row r="4518" spans="4:4">
      <c r="D4518" s="27"/>
    </row>
    <row r="4519" spans="4:4">
      <c r="D4519" s="27"/>
    </row>
    <row r="4520" spans="4:4">
      <c r="D4520" s="27"/>
    </row>
    <row r="4521" spans="4:4">
      <c r="D4521" s="27"/>
    </row>
    <row r="4522" spans="4:4">
      <c r="D4522" s="27"/>
    </row>
    <row r="4523" spans="4:4">
      <c r="D4523" s="27"/>
    </row>
    <row r="4524" spans="4:4">
      <c r="D4524" s="27"/>
    </row>
    <row r="4525" spans="4:4">
      <c r="D4525" s="27"/>
    </row>
    <row r="4526" spans="4:4">
      <c r="D4526" s="27"/>
    </row>
    <row r="4527" spans="4:4">
      <c r="D4527" s="27"/>
    </row>
    <row r="4528" spans="4:4">
      <c r="D4528" s="27"/>
    </row>
    <row r="4529" spans="4:4">
      <c r="D4529" s="27"/>
    </row>
    <row r="4530" spans="4:4">
      <c r="D4530" s="27"/>
    </row>
    <row r="4531" spans="4:4">
      <c r="D4531" s="27"/>
    </row>
    <row r="4532" spans="4:4">
      <c r="D4532" s="27"/>
    </row>
    <row r="4533" spans="4:4">
      <c r="D4533" s="27"/>
    </row>
    <row r="4534" spans="4:4">
      <c r="D4534" s="27"/>
    </row>
    <row r="4535" spans="4:4">
      <c r="D4535" s="27"/>
    </row>
    <row r="4536" spans="4:4">
      <c r="D4536" s="27"/>
    </row>
    <row r="4537" spans="4:4">
      <c r="D4537" s="27"/>
    </row>
    <row r="4538" spans="4:4">
      <c r="D4538" s="27"/>
    </row>
    <row r="4539" spans="4:4">
      <c r="D4539" s="27"/>
    </row>
    <row r="4540" spans="4:4">
      <c r="D4540" s="27"/>
    </row>
    <row r="4541" spans="4:4">
      <c r="D4541" s="27"/>
    </row>
    <row r="4542" spans="4:4">
      <c r="D4542" s="27"/>
    </row>
    <row r="4543" spans="4:4">
      <c r="D4543" s="27"/>
    </row>
    <row r="4544" spans="4:4">
      <c r="D4544" s="27"/>
    </row>
    <row r="4545" spans="4:4">
      <c r="D4545" s="27"/>
    </row>
    <row r="4546" spans="4:4">
      <c r="D4546" s="27"/>
    </row>
    <row r="4547" spans="4:4">
      <c r="D4547" s="27"/>
    </row>
    <row r="4548" spans="4:4">
      <c r="D4548" s="27"/>
    </row>
    <row r="4549" spans="4:4">
      <c r="D4549" s="27"/>
    </row>
    <row r="4550" spans="4:4">
      <c r="D4550" s="27"/>
    </row>
    <row r="4551" spans="4:4">
      <c r="D4551" s="27"/>
    </row>
    <row r="4552" spans="4:4">
      <c r="D4552" s="27"/>
    </row>
    <row r="4553" spans="4:4">
      <c r="D4553" s="27"/>
    </row>
    <row r="4554" spans="4:4">
      <c r="D4554" s="27"/>
    </row>
    <row r="4555" spans="4:4">
      <c r="D4555" s="27"/>
    </row>
    <row r="4556" spans="4:4">
      <c r="D4556" s="27"/>
    </row>
    <row r="4557" spans="4:4">
      <c r="D4557" s="27"/>
    </row>
    <row r="4558" spans="4:4">
      <c r="D4558" s="27"/>
    </row>
    <row r="4559" spans="4:4">
      <c r="D4559" s="27"/>
    </row>
    <row r="4560" spans="4:4">
      <c r="D4560" s="27"/>
    </row>
    <row r="4561" spans="4:4">
      <c r="D4561" s="27"/>
    </row>
    <row r="4562" spans="4:4">
      <c r="D4562" s="27"/>
    </row>
    <row r="4563" spans="4:4">
      <c r="D4563" s="27"/>
    </row>
    <row r="4564" spans="4:4">
      <c r="D4564" s="27"/>
    </row>
    <row r="4565" spans="4:4">
      <c r="D4565" s="27"/>
    </row>
    <row r="4566" spans="4:4">
      <c r="D4566" s="27"/>
    </row>
    <row r="4567" spans="4:4">
      <c r="D4567" s="27"/>
    </row>
    <row r="4568" spans="4:4">
      <c r="D4568" s="27"/>
    </row>
    <row r="4569" spans="4:4">
      <c r="D4569" s="27"/>
    </row>
    <row r="4570" spans="4:4">
      <c r="D4570" s="27"/>
    </row>
    <row r="4571" spans="4:4">
      <c r="D4571" s="27"/>
    </row>
    <row r="4572" spans="4:4">
      <c r="D4572" s="27"/>
    </row>
    <row r="4573" spans="4:4">
      <c r="D4573" s="27"/>
    </row>
    <row r="4574" spans="4:4">
      <c r="D4574" s="27"/>
    </row>
    <row r="4575" spans="4:4">
      <c r="D4575" s="27"/>
    </row>
    <row r="4576" spans="4:4">
      <c r="D4576" s="27"/>
    </row>
    <row r="4577" spans="4:4">
      <c r="D4577" s="27"/>
    </row>
    <row r="4578" spans="4:4">
      <c r="D4578" s="27"/>
    </row>
    <row r="4579" spans="4:4">
      <c r="D4579" s="27"/>
    </row>
    <row r="4580" spans="4:4">
      <c r="D4580" s="27"/>
    </row>
    <row r="4581" spans="4:4">
      <c r="D4581" s="27"/>
    </row>
    <row r="4582" spans="4:4">
      <c r="D4582" s="27"/>
    </row>
    <row r="4583" spans="4:4">
      <c r="D4583" s="27"/>
    </row>
    <row r="4584" spans="4:4">
      <c r="D4584" s="27"/>
    </row>
    <row r="4585" spans="4:4">
      <c r="D4585" s="27"/>
    </row>
    <row r="4586" spans="4:4">
      <c r="D4586" s="27"/>
    </row>
    <row r="4587" spans="4:4">
      <c r="D4587" s="27"/>
    </row>
    <row r="4588" spans="4:4">
      <c r="D4588" s="27"/>
    </row>
    <row r="4589" spans="4:4">
      <c r="D4589" s="27"/>
    </row>
    <row r="4590" spans="4:4">
      <c r="D4590" s="27"/>
    </row>
    <row r="4591" spans="4:4">
      <c r="D4591" s="27"/>
    </row>
    <row r="4592" spans="4:4">
      <c r="D4592" s="27"/>
    </row>
    <row r="4593" spans="4:4">
      <c r="D4593" s="27"/>
    </row>
    <row r="4594" spans="4:4">
      <c r="D4594" s="27"/>
    </row>
    <row r="4595" spans="4:4">
      <c r="D4595" s="27"/>
    </row>
    <row r="4596" spans="4:4">
      <c r="D4596" s="27"/>
    </row>
    <row r="4597" spans="4:4">
      <c r="D4597" s="27"/>
    </row>
    <row r="4598" spans="4:4">
      <c r="D4598" s="27"/>
    </row>
    <row r="4599" spans="4:4">
      <c r="D4599" s="27"/>
    </row>
    <row r="4600" spans="4:4">
      <c r="D4600" s="27"/>
    </row>
    <row r="4601" spans="4:4">
      <c r="D4601" s="27"/>
    </row>
    <row r="4602" spans="4:4">
      <c r="D4602" s="27"/>
    </row>
    <row r="4603" spans="4:4">
      <c r="D4603" s="27"/>
    </row>
    <row r="4604" spans="4:4">
      <c r="D4604" s="27"/>
    </row>
    <row r="4605" spans="4:4">
      <c r="D4605" s="27"/>
    </row>
    <row r="4606" spans="4:4">
      <c r="D4606" s="27"/>
    </row>
    <row r="4607" spans="4:4">
      <c r="D4607" s="27"/>
    </row>
    <row r="4608" spans="4:4">
      <c r="D4608" s="27"/>
    </row>
    <row r="4609" spans="4:4">
      <c r="D4609" s="27"/>
    </row>
    <row r="4610" spans="4:4">
      <c r="D4610" s="27"/>
    </row>
    <row r="4611" spans="4:4">
      <c r="D4611" s="27"/>
    </row>
    <row r="4612" spans="4:4">
      <c r="D4612" s="27"/>
    </row>
    <row r="4613" spans="4:4">
      <c r="D4613" s="27"/>
    </row>
    <row r="4614" spans="4:4">
      <c r="D4614" s="27"/>
    </row>
    <row r="4615" spans="4:4">
      <c r="D4615" s="27"/>
    </row>
    <row r="4616" spans="4:4">
      <c r="D4616" s="27"/>
    </row>
    <row r="4617" spans="4:4">
      <c r="D4617" s="27"/>
    </row>
    <row r="4618" spans="4:4">
      <c r="D4618" s="27"/>
    </row>
    <row r="4619" spans="4:4">
      <c r="D4619" s="27"/>
    </row>
    <row r="4620" spans="4:4">
      <c r="D4620" s="27"/>
    </row>
    <row r="4621" spans="4:4">
      <c r="D4621" s="27"/>
    </row>
    <row r="4622" spans="4:4">
      <c r="D4622" s="27"/>
    </row>
    <row r="4623" spans="4:4">
      <c r="D4623" s="27"/>
    </row>
    <row r="4624" spans="4:4">
      <c r="D4624" s="27"/>
    </row>
    <row r="4625" spans="4:4">
      <c r="D4625" s="27"/>
    </row>
    <row r="4626" spans="4:4">
      <c r="D4626" s="27"/>
    </row>
    <row r="4627" spans="4:4">
      <c r="D4627" s="27"/>
    </row>
    <row r="4628" spans="4:4">
      <c r="D4628" s="27"/>
    </row>
    <row r="4629" spans="4:4">
      <c r="D4629" s="27"/>
    </row>
    <row r="4630" spans="4:4">
      <c r="D4630" s="27"/>
    </row>
    <row r="4631" spans="4:4">
      <c r="D4631" s="27"/>
    </row>
    <row r="4632" spans="4:4">
      <c r="D4632" s="27"/>
    </row>
    <row r="4633" spans="4:4">
      <c r="D4633" s="27"/>
    </row>
    <row r="4634" spans="4:4">
      <c r="D4634" s="27"/>
    </row>
    <row r="4635" spans="4:4">
      <c r="D4635" s="27"/>
    </row>
    <row r="4636" spans="4:4">
      <c r="D4636" s="27"/>
    </row>
    <row r="4637" spans="4:4">
      <c r="D4637" s="27"/>
    </row>
    <row r="4638" spans="4:4">
      <c r="D4638" s="27"/>
    </row>
    <row r="4639" spans="4:4">
      <c r="D4639" s="27"/>
    </row>
    <row r="4640" spans="4:4">
      <c r="D4640" s="27"/>
    </row>
    <row r="4641" spans="4:4">
      <c r="D4641" s="27"/>
    </row>
    <row r="4642" spans="4:4">
      <c r="D4642" s="27"/>
    </row>
    <row r="4643" spans="4:4">
      <c r="D4643" s="27"/>
    </row>
    <row r="4644" spans="4:4">
      <c r="D4644" s="27"/>
    </row>
    <row r="4645" spans="4:4">
      <c r="D4645" s="27"/>
    </row>
    <row r="4646" spans="4:4">
      <c r="D4646" s="27"/>
    </row>
    <row r="4647" spans="4:4">
      <c r="D4647" s="27"/>
    </row>
    <row r="4648" spans="4:4">
      <c r="D4648" s="27"/>
    </row>
    <row r="4649" spans="4:4">
      <c r="D4649" s="27"/>
    </row>
    <row r="4650" spans="4:4">
      <c r="D4650" s="27"/>
    </row>
    <row r="4651" spans="4:4">
      <c r="D4651" s="27"/>
    </row>
    <row r="4652" spans="4:4">
      <c r="D4652" s="27"/>
    </row>
    <row r="4653" spans="4:4">
      <c r="D4653" s="27"/>
    </row>
    <row r="4654" spans="4:4">
      <c r="D4654" s="27"/>
    </row>
    <row r="4655" spans="4:4">
      <c r="D4655" s="27"/>
    </row>
    <row r="4656" spans="4:4">
      <c r="D4656" s="27"/>
    </row>
    <row r="4657" spans="4:4">
      <c r="D4657" s="27"/>
    </row>
    <row r="4658" spans="4:4">
      <c r="D4658" s="27"/>
    </row>
    <row r="4659" spans="4:4">
      <c r="D4659" s="27"/>
    </row>
    <row r="4660" spans="4:4">
      <c r="D4660" s="27"/>
    </row>
    <row r="4661" spans="4:4">
      <c r="D4661" s="27"/>
    </row>
    <row r="4662" spans="4:4">
      <c r="D4662" s="27"/>
    </row>
    <row r="4663" spans="4:4">
      <c r="D4663" s="27"/>
    </row>
    <row r="4664" spans="4:4">
      <c r="D4664" s="27"/>
    </row>
    <row r="4665" spans="4:4">
      <c r="D4665" s="27"/>
    </row>
    <row r="4666" spans="4:4">
      <c r="D4666" s="27"/>
    </row>
    <row r="4667" spans="4:4">
      <c r="D4667" s="27"/>
    </row>
    <row r="4668" spans="4:4">
      <c r="D4668" s="27"/>
    </row>
    <row r="4669" spans="4:4">
      <c r="D4669" s="27"/>
    </row>
    <row r="4670" spans="4:4">
      <c r="D4670" s="27"/>
    </row>
    <row r="4671" spans="4:4">
      <c r="D4671" s="27"/>
    </row>
    <row r="4672" spans="4:4">
      <c r="D4672" s="27"/>
    </row>
    <row r="4673" spans="4:4">
      <c r="D4673" s="27"/>
    </row>
    <row r="4674" spans="4:4">
      <c r="D4674" s="27"/>
    </row>
    <row r="4675" spans="4:4">
      <c r="D4675" s="27"/>
    </row>
    <row r="4676" spans="4:4">
      <c r="D4676" s="27"/>
    </row>
    <row r="4677" spans="4:4">
      <c r="D4677" s="27"/>
    </row>
    <row r="4678" spans="4:4">
      <c r="D4678" s="27"/>
    </row>
    <row r="4679" spans="4:4">
      <c r="D4679" s="27"/>
    </row>
    <row r="4680" spans="4:4">
      <c r="D4680" s="27"/>
    </row>
    <row r="4681" spans="4:4">
      <c r="D4681" s="27"/>
    </row>
    <row r="4682" spans="4:4">
      <c r="D4682" s="27"/>
    </row>
    <row r="4683" spans="4:4">
      <c r="D4683" s="27"/>
    </row>
    <row r="4684" spans="4:4">
      <c r="D4684" s="27"/>
    </row>
    <row r="4685" spans="4:4">
      <c r="D4685" s="27"/>
    </row>
    <row r="4686" spans="4:4">
      <c r="D4686" s="27"/>
    </row>
    <row r="4687" spans="4:4">
      <c r="D4687" s="27"/>
    </row>
    <row r="4688" spans="4:4">
      <c r="D4688" s="27"/>
    </row>
    <row r="4689" spans="4:4">
      <c r="D4689" s="27"/>
    </row>
    <row r="4690" spans="4:4">
      <c r="D4690" s="27"/>
    </row>
    <row r="4691" spans="4:4">
      <c r="D4691" s="27"/>
    </row>
    <row r="4692" spans="4:4">
      <c r="D4692" s="27"/>
    </row>
    <row r="4693" spans="4:4">
      <c r="D4693" s="27"/>
    </row>
    <row r="4694" spans="4:4">
      <c r="D4694" s="27"/>
    </row>
    <row r="4695" spans="4:4">
      <c r="D4695" s="27"/>
    </row>
    <row r="4696" spans="4:4">
      <c r="D4696" s="27"/>
    </row>
    <row r="4697" spans="4:4">
      <c r="D4697" s="27"/>
    </row>
    <row r="4698" spans="4:4">
      <c r="D4698" s="27"/>
    </row>
    <row r="4699" spans="4:4">
      <c r="D4699" s="27"/>
    </row>
    <row r="4700" spans="4:4">
      <c r="D4700" s="27"/>
    </row>
    <row r="4701" spans="4:4">
      <c r="D4701" s="27"/>
    </row>
    <row r="4702" spans="4:4">
      <c r="D4702" s="27"/>
    </row>
    <row r="4703" spans="4:4">
      <c r="D4703" s="27"/>
    </row>
    <row r="4704" spans="4:4">
      <c r="D4704" s="27"/>
    </row>
    <row r="4705" spans="4:4">
      <c r="D4705" s="27"/>
    </row>
    <row r="4706" spans="4:4">
      <c r="D4706" s="27"/>
    </row>
    <row r="4707" spans="4:4">
      <c r="D4707" s="27"/>
    </row>
    <row r="4708" spans="4:4">
      <c r="D4708" s="27"/>
    </row>
    <row r="4709" spans="4:4">
      <c r="D4709" s="27"/>
    </row>
    <row r="4710" spans="4:4">
      <c r="D4710" s="27"/>
    </row>
    <row r="4711" spans="4:4">
      <c r="D4711" s="27"/>
    </row>
    <row r="4712" spans="4:4">
      <c r="D4712" s="27"/>
    </row>
    <row r="4713" spans="4:4">
      <c r="D4713" s="27"/>
    </row>
    <row r="4714" spans="4:4">
      <c r="D4714" s="27"/>
    </row>
    <row r="4715" spans="4:4">
      <c r="D4715" s="27"/>
    </row>
    <row r="4716" spans="4:4">
      <c r="D4716" s="27"/>
    </row>
    <row r="4717" spans="4:4">
      <c r="D4717" s="27"/>
    </row>
    <row r="4718" spans="4:4">
      <c r="D4718" s="27"/>
    </row>
    <row r="4719" spans="4:4">
      <c r="D4719" s="27"/>
    </row>
    <row r="4720" spans="4:4">
      <c r="D4720" s="27"/>
    </row>
    <row r="4721" spans="4:4">
      <c r="D4721" s="27"/>
    </row>
    <row r="4722" spans="4:4">
      <c r="D4722" s="27"/>
    </row>
    <row r="4723" spans="4:4">
      <c r="D4723" s="27"/>
    </row>
    <row r="4724" spans="4:4">
      <c r="D4724" s="27"/>
    </row>
    <row r="4725" spans="4:4">
      <c r="D4725" s="27"/>
    </row>
    <row r="4726" spans="4:4">
      <c r="D4726" s="27"/>
    </row>
    <row r="4727" spans="4:4">
      <c r="D4727" s="27"/>
    </row>
    <row r="4728" spans="4:4">
      <c r="D4728" s="27"/>
    </row>
    <row r="4729" spans="4:4">
      <c r="D4729" s="27"/>
    </row>
    <row r="4730" spans="4:4">
      <c r="D4730" s="27"/>
    </row>
    <row r="4731" spans="4:4">
      <c r="D4731" s="27"/>
    </row>
    <row r="4732" spans="4:4">
      <c r="D4732" s="27"/>
    </row>
    <row r="4733" spans="4:4">
      <c r="D4733" s="27"/>
    </row>
    <row r="4734" spans="4:4">
      <c r="D4734" s="27"/>
    </row>
    <row r="4735" spans="4:4">
      <c r="D4735" s="27"/>
    </row>
    <row r="4736" spans="4:4">
      <c r="D4736" s="27"/>
    </row>
    <row r="4737" spans="4:4">
      <c r="D4737" s="27"/>
    </row>
    <row r="4738" spans="4:4">
      <c r="D4738" s="27"/>
    </row>
    <row r="4739" spans="4:4">
      <c r="D4739" s="27"/>
    </row>
    <row r="4740" spans="4:4">
      <c r="D4740" s="27"/>
    </row>
    <row r="4741" spans="4:4">
      <c r="D4741" s="27"/>
    </row>
    <row r="4742" spans="4:4">
      <c r="D4742" s="27"/>
    </row>
    <row r="4743" spans="4:4">
      <c r="D4743" s="27"/>
    </row>
    <row r="4744" spans="4:4">
      <c r="D4744" s="27"/>
    </row>
    <row r="4745" spans="4:4">
      <c r="D4745" s="27"/>
    </row>
    <row r="4746" spans="4:4">
      <c r="D4746" s="27"/>
    </row>
    <row r="4747" spans="4:4">
      <c r="D4747" s="27"/>
    </row>
    <row r="4748" spans="4:4">
      <c r="D4748" s="27"/>
    </row>
    <row r="4749" spans="4:4">
      <c r="D4749" s="27"/>
    </row>
    <row r="4750" spans="4:4">
      <c r="D4750" s="27"/>
    </row>
    <row r="4751" spans="4:4">
      <c r="D4751" s="27"/>
    </row>
    <row r="4752" spans="4:4">
      <c r="D4752" s="27"/>
    </row>
    <row r="4753" spans="4:4">
      <c r="D4753" s="27"/>
    </row>
    <row r="4754" spans="4:4">
      <c r="D4754" s="27"/>
    </row>
    <row r="4755" spans="4:4">
      <c r="D4755" s="27"/>
    </row>
    <row r="4756" spans="4:4">
      <c r="D4756" s="27"/>
    </row>
    <row r="4757" spans="4:4">
      <c r="D4757" s="27"/>
    </row>
    <row r="4758" spans="4:4">
      <c r="D4758" s="27"/>
    </row>
    <row r="4759" spans="4:4">
      <c r="D4759" s="27"/>
    </row>
    <row r="4760" spans="4:4">
      <c r="D4760" s="27"/>
    </row>
    <row r="4761" spans="4:4">
      <c r="D4761" s="27"/>
    </row>
    <row r="4762" spans="4:4">
      <c r="D4762" s="27"/>
    </row>
    <row r="4763" spans="4:4">
      <c r="D4763" s="27"/>
    </row>
    <row r="4764" spans="4:4">
      <c r="D4764" s="27"/>
    </row>
    <row r="4765" spans="4:4">
      <c r="D4765" s="27"/>
    </row>
    <row r="4766" spans="4:4">
      <c r="D4766" s="27"/>
    </row>
    <row r="4767" spans="4:4">
      <c r="D4767" s="27"/>
    </row>
    <row r="4768" spans="4:4">
      <c r="D4768" s="27"/>
    </row>
    <row r="4769" spans="4:4">
      <c r="D4769" s="27"/>
    </row>
    <row r="4770" spans="4:4">
      <c r="D4770" s="27"/>
    </row>
    <row r="4771" spans="4:4">
      <c r="D4771" s="27"/>
    </row>
    <row r="4772" spans="4:4">
      <c r="D4772" s="27"/>
    </row>
    <row r="4773" spans="4:4">
      <c r="D4773" s="27"/>
    </row>
    <row r="4774" spans="4:4">
      <c r="D4774" s="27"/>
    </row>
    <row r="4775" spans="4:4">
      <c r="D4775" s="27"/>
    </row>
    <row r="4776" spans="4:4">
      <c r="D4776" s="27"/>
    </row>
    <row r="4777" spans="4:4">
      <c r="D4777" s="27"/>
    </row>
    <row r="4778" spans="4:4">
      <c r="D4778" s="27"/>
    </row>
    <row r="4779" spans="4:4">
      <c r="D4779" s="27"/>
    </row>
    <row r="4780" spans="4:4">
      <c r="D4780" s="27"/>
    </row>
    <row r="4781" spans="4:4">
      <c r="D4781" s="27"/>
    </row>
    <row r="4782" spans="4:4">
      <c r="D4782" s="27"/>
    </row>
    <row r="4783" spans="4:4">
      <c r="D4783" s="27"/>
    </row>
    <row r="4784" spans="4:4">
      <c r="D4784" s="27"/>
    </row>
    <row r="4785" spans="4:4">
      <c r="D4785" s="27"/>
    </row>
    <row r="4786" spans="4:4">
      <c r="D4786" s="27"/>
    </row>
    <row r="4787" spans="4:4">
      <c r="D4787" s="27"/>
    </row>
    <row r="4788" spans="4:4">
      <c r="D4788" s="27"/>
    </row>
    <row r="4789" spans="4:4">
      <c r="D4789" s="27"/>
    </row>
    <row r="4790" spans="4:4">
      <c r="D4790" s="27"/>
    </row>
    <row r="4791" spans="4:4">
      <c r="D4791" s="27"/>
    </row>
    <row r="4792" spans="4:4">
      <c r="D4792" s="27"/>
    </row>
    <row r="4793" spans="4:4">
      <c r="D4793" s="27"/>
    </row>
    <row r="4794" spans="4:4">
      <c r="D4794" s="27"/>
    </row>
    <row r="4795" spans="4:4">
      <c r="D4795" s="27"/>
    </row>
    <row r="4796" spans="4:4">
      <c r="D4796" s="27"/>
    </row>
    <row r="4797" spans="4:4">
      <c r="D4797" s="27"/>
    </row>
    <row r="4798" spans="4:4">
      <c r="D4798" s="27"/>
    </row>
    <row r="4799" spans="4:4">
      <c r="D4799" s="27"/>
    </row>
    <row r="4800" spans="4:4">
      <c r="D4800" s="27"/>
    </row>
    <row r="4801" spans="4:4">
      <c r="D4801" s="27"/>
    </row>
    <row r="4802" spans="4:4">
      <c r="D4802" s="27"/>
    </row>
    <row r="4803" spans="4:4">
      <c r="D4803" s="27"/>
    </row>
    <row r="4804" spans="4:4">
      <c r="D4804" s="27"/>
    </row>
    <row r="4805" spans="4:4">
      <c r="D4805" s="27"/>
    </row>
    <row r="4806" spans="4:4">
      <c r="D4806" s="27"/>
    </row>
    <row r="4807" spans="4:4">
      <c r="D4807" s="27"/>
    </row>
    <row r="4808" spans="4:4">
      <c r="D4808" s="27"/>
    </row>
    <row r="4809" spans="4:4">
      <c r="D4809" s="27"/>
    </row>
    <row r="4810" spans="4:4">
      <c r="D4810" s="27"/>
    </row>
    <row r="4811" spans="4:4">
      <c r="D4811" s="27"/>
    </row>
    <row r="4812" spans="4:4">
      <c r="D4812" s="27"/>
    </row>
    <row r="4813" spans="4:4">
      <c r="D4813" s="27"/>
    </row>
    <row r="4814" spans="4:4">
      <c r="D4814" s="27"/>
    </row>
    <row r="4815" spans="4:4">
      <c r="D4815" s="27"/>
    </row>
    <row r="4816" spans="4:4">
      <c r="D4816" s="27"/>
    </row>
    <row r="4817" spans="4:4">
      <c r="D4817" s="27"/>
    </row>
    <row r="4818" spans="4:4">
      <c r="D4818" s="27"/>
    </row>
    <row r="4819" spans="4:4">
      <c r="D4819" s="27"/>
    </row>
    <row r="4820" spans="4:4">
      <c r="D4820" s="27"/>
    </row>
    <row r="4821" spans="4:4">
      <c r="D4821" s="27"/>
    </row>
    <row r="4822" spans="4:4">
      <c r="D4822" s="27"/>
    </row>
    <row r="4823" spans="4:4">
      <c r="D4823" s="27"/>
    </row>
    <row r="4824" spans="4:4">
      <c r="D4824" s="27"/>
    </row>
    <row r="4825" spans="4:4">
      <c r="D4825" s="27"/>
    </row>
    <row r="4826" spans="4:4">
      <c r="D4826" s="27"/>
    </row>
    <row r="4827" spans="4:4">
      <c r="D4827" s="27"/>
    </row>
    <row r="4828" spans="4:4">
      <c r="D4828" s="27"/>
    </row>
    <row r="4829" spans="4:4">
      <c r="D4829" s="27"/>
    </row>
    <row r="4830" spans="4:4">
      <c r="D4830" s="27"/>
    </row>
    <row r="4831" spans="4:4">
      <c r="D4831" s="27"/>
    </row>
    <row r="4832" spans="4:4">
      <c r="D4832" s="27"/>
    </row>
    <row r="4833" spans="4:4">
      <c r="D4833" s="27"/>
    </row>
    <row r="4834" spans="4:4">
      <c r="D4834" s="27"/>
    </row>
    <row r="4835" spans="4:4">
      <c r="D4835" s="27"/>
    </row>
    <row r="4836" spans="4:4">
      <c r="D4836" s="27"/>
    </row>
    <row r="4837" spans="4:4">
      <c r="D4837" s="27"/>
    </row>
    <row r="4838" spans="4:4">
      <c r="D4838" s="27"/>
    </row>
    <row r="4839" spans="4:4">
      <c r="D4839" s="27"/>
    </row>
    <row r="4840" spans="4:4">
      <c r="D4840" s="27"/>
    </row>
    <row r="4841" spans="4:4">
      <c r="D4841" s="27"/>
    </row>
    <row r="4842" spans="4:4">
      <c r="D4842" s="27"/>
    </row>
    <row r="4843" spans="4:4">
      <c r="D4843" s="27"/>
    </row>
    <row r="4844" spans="4:4">
      <c r="D4844" s="27"/>
    </row>
    <row r="4845" spans="4:4">
      <c r="D4845" s="27"/>
    </row>
    <row r="4846" spans="4:4">
      <c r="D4846" s="27"/>
    </row>
    <row r="4847" spans="4:4">
      <c r="D4847" s="27"/>
    </row>
    <row r="4848" spans="4:4">
      <c r="D4848" s="27"/>
    </row>
    <row r="4849" spans="4:4">
      <c r="D4849" s="27"/>
    </row>
    <row r="4850" spans="4:4">
      <c r="D4850" s="27"/>
    </row>
    <row r="4851" spans="4:4">
      <c r="D4851" s="27"/>
    </row>
    <row r="4852" spans="4:4">
      <c r="D4852" s="27"/>
    </row>
    <row r="4853" spans="4:4">
      <c r="D4853" s="27"/>
    </row>
    <row r="4854" spans="4:4">
      <c r="D4854" s="27"/>
    </row>
    <row r="4855" spans="4:4">
      <c r="D4855" s="27"/>
    </row>
    <row r="4856" spans="4:4">
      <c r="D4856" s="27"/>
    </row>
    <row r="4857" spans="4:4">
      <c r="D4857" s="27"/>
    </row>
    <row r="4858" spans="4:4">
      <c r="D4858" s="27"/>
    </row>
    <row r="4859" spans="4:4">
      <c r="D4859" s="27"/>
    </row>
    <row r="4860" spans="4:4">
      <c r="D4860" s="27"/>
    </row>
    <row r="4861" spans="4:4">
      <c r="D4861" s="27"/>
    </row>
    <row r="4862" spans="4:4">
      <c r="D4862" s="27"/>
    </row>
    <row r="4863" spans="4:4">
      <c r="D4863" s="27"/>
    </row>
    <row r="4864" spans="4:4">
      <c r="D4864" s="27"/>
    </row>
    <row r="4865" spans="4:4">
      <c r="D4865" s="27"/>
    </row>
    <row r="4866" spans="4:4">
      <c r="D4866" s="27"/>
    </row>
    <row r="4867" spans="4:4">
      <c r="D4867" s="27"/>
    </row>
    <row r="4868" spans="4:4">
      <c r="D4868" s="27"/>
    </row>
    <row r="4869" spans="4:4">
      <c r="D4869" s="27"/>
    </row>
    <row r="4870" spans="4:4">
      <c r="D4870" s="27"/>
    </row>
    <row r="4871" spans="4:4">
      <c r="D4871" s="27"/>
    </row>
    <row r="4872" spans="4:4">
      <c r="D4872" s="27"/>
    </row>
    <row r="4873" spans="4:4">
      <c r="D4873" s="27"/>
    </row>
    <row r="4874" spans="4:4">
      <c r="D4874" s="27"/>
    </row>
    <row r="4875" spans="4:4">
      <c r="D4875" s="27"/>
    </row>
    <row r="4876" spans="4:4">
      <c r="D4876" s="27"/>
    </row>
    <row r="4877" spans="4:4">
      <c r="D4877" s="27"/>
    </row>
    <row r="4878" spans="4:4">
      <c r="D4878" s="27"/>
    </row>
    <row r="4879" spans="4:4">
      <c r="D4879" s="27"/>
    </row>
    <row r="4880" spans="4:4">
      <c r="D4880" s="27"/>
    </row>
    <row r="4881" spans="4:4">
      <c r="D4881" s="27"/>
    </row>
    <row r="4882" spans="4:4">
      <c r="D4882" s="27"/>
    </row>
    <row r="4883" spans="4:4">
      <c r="D4883" s="27"/>
    </row>
    <row r="4884" spans="4:4">
      <c r="D4884" s="27"/>
    </row>
    <row r="4885" spans="4:4">
      <c r="D4885" s="27"/>
    </row>
    <row r="4886" spans="4:4">
      <c r="D4886" s="27"/>
    </row>
    <row r="4887" spans="4:4">
      <c r="D4887" s="27"/>
    </row>
    <row r="4888" spans="4:4">
      <c r="D4888" s="27"/>
    </row>
    <row r="4889" spans="4:4">
      <c r="D4889" s="27"/>
    </row>
    <row r="4890" spans="4:4">
      <c r="D4890" s="27"/>
    </row>
    <row r="4891" spans="4:4">
      <c r="D4891" s="27"/>
    </row>
    <row r="4892" spans="4:4">
      <c r="D4892" s="27"/>
    </row>
    <row r="4893" spans="4:4">
      <c r="D4893" s="27"/>
    </row>
    <row r="4894" spans="4:4">
      <c r="D4894" s="27"/>
    </row>
    <row r="4895" spans="4:4">
      <c r="D4895" s="27"/>
    </row>
    <row r="4896" spans="4:4">
      <c r="D4896" s="27"/>
    </row>
    <row r="4897" spans="4:4">
      <c r="D4897" s="27"/>
    </row>
    <row r="4898" spans="4:4">
      <c r="D4898" s="27"/>
    </row>
    <row r="4899" spans="4:4">
      <c r="D4899" s="27"/>
    </row>
    <row r="4900" spans="4:4">
      <c r="D4900" s="27"/>
    </row>
    <row r="4901" spans="4:4">
      <c r="D4901" s="27"/>
    </row>
    <row r="4902" spans="4:4">
      <c r="D4902" s="27"/>
    </row>
    <row r="4903" spans="4:4">
      <c r="D4903" s="27"/>
    </row>
    <row r="4904" spans="4:4">
      <c r="D4904" s="27"/>
    </row>
    <row r="4905" spans="4:4">
      <c r="D4905" s="27"/>
    </row>
    <row r="4906" spans="4:4">
      <c r="D4906" s="27"/>
    </row>
    <row r="4907" spans="4:4">
      <c r="D4907" s="27"/>
    </row>
    <row r="4908" spans="4:4">
      <c r="D4908" s="27"/>
    </row>
    <row r="4909" spans="4:4">
      <c r="D4909" s="27"/>
    </row>
    <row r="4910" spans="4:4">
      <c r="D4910" s="27"/>
    </row>
    <row r="4911" spans="4:4">
      <c r="D4911" s="27"/>
    </row>
    <row r="4912" spans="4:4">
      <c r="D4912" s="27"/>
    </row>
    <row r="4913" spans="4:4">
      <c r="D4913" s="27"/>
    </row>
    <row r="4914" spans="4:4">
      <c r="D4914" s="27"/>
    </row>
    <row r="4915" spans="4:4">
      <c r="D4915" s="27"/>
    </row>
    <row r="4916" spans="4:4">
      <c r="D4916" s="27"/>
    </row>
    <row r="4917" spans="4:4">
      <c r="D4917" s="27"/>
    </row>
    <row r="4918" spans="4:4">
      <c r="D4918" s="27"/>
    </row>
    <row r="4919" spans="4:4">
      <c r="D4919" s="27"/>
    </row>
    <row r="4920" spans="4:4">
      <c r="D4920" s="27"/>
    </row>
    <row r="4921" spans="4:4">
      <c r="D4921" s="27"/>
    </row>
    <row r="4922" spans="4:4">
      <c r="D4922" s="27"/>
    </row>
    <row r="4923" spans="4:4">
      <c r="D4923" s="27"/>
    </row>
    <row r="4924" spans="4:4">
      <c r="D4924" s="27"/>
    </row>
    <row r="4925" spans="4:4">
      <c r="D4925" s="27"/>
    </row>
    <row r="4926" spans="4:4">
      <c r="D4926" s="27"/>
    </row>
    <row r="4927" spans="4:4">
      <c r="D4927" s="27"/>
    </row>
    <row r="4928" spans="4:4">
      <c r="D4928" s="27"/>
    </row>
    <row r="4929" spans="4:4">
      <c r="D4929" s="27"/>
    </row>
    <row r="4930" spans="4:4">
      <c r="D4930" s="27"/>
    </row>
    <row r="4931" spans="4:4">
      <c r="D4931" s="27"/>
    </row>
    <row r="4932" spans="4:4">
      <c r="D4932" s="27"/>
    </row>
    <row r="4933" spans="4:4">
      <c r="D4933" s="27"/>
    </row>
    <row r="4934" spans="4:4">
      <c r="D4934" s="27"/>
    </row>
    <row r="4935" spans="4:4">
      <c r="D4935" s="27"/>
    </row>
    <row r="4936" spans="4:4">
      <c r="D4936" s="27"/>
    </row>
    <row r="4937" spans="4:4">
      <c r="D4937" s="27"/>
    </row>
    <row r="4938" spans="4:4">
      <c r="D4938" s="27"/>
    </row>
    <row r="4939" spans="4:4">
      <c r="D4939" s="27"/>
    </row>
    <row r="4940" spans="4:4">
      <c r="D4940" s="27"/>
    </row>
    <row r="4941" spans="4:4">
      <c r="D4941" s="27"/>
    </row>
    <row r="4942" spans="4:4">
      <c r="D4942" s="27"/>
    </row>
    <row r="4943" spans="4:4">
      <c r="D4943" s="27"/>
    </row>
    <row r="4944" spans="4:4">
      <c r="D4944" s="27"/>
    </row>
    <row r="4945" spans="4:4">
      <c r="D4945" s="27"/>
    </row>
    <row r="4946" spans="4:4">
      <c r="D4946" s="27"/>
    </row>
    <row r="4947" spans="4:4">
      <c r="D4947" s="27"/>
    </row>
    <row r="4948" spans="4:4">
      <c r="D4948" s="27"/>
    </row>
    <row r="4949" spans="4:4">
      <c r="D4949" s="27"/>
    </row>
    <row r="4950" spans="4:4">
      <c r="D4950" s="27"/>
    </row>
    <row r="4951" spans="4:4">
      <c r="D4951" s="27"/>
    </row>
    <row r="4952" spans="4:4">
      <c r="D4952" s="27"/>
    </row>
    <row r="4953" spans="4:4">
      <c r="D4953" s="27"/>
    </row>
    <row r="4954" spans="4:4">
      <c r="D4954" s="27"/>
    </row>
    <row r="4955" spans="4:4">
      <c r="D4955" s="27"/>
    </row>
    <row r="4956" spans="4:4">
      <c r="D4956" s="27"/>
    </row>
    <row r="4957" spans="4:4">
      <c r="D4957" s="27"/>
    </row>
    <row r="4958" spans="4:4">
      <c r="D4958" s="27"/>
    </row>
    <row r="4959" spans="4:4">
      <c r="D4959" s="27"/>
    </row>
    <row r="4960" spans="4:4">
      <c r="D4960" s="27"/>
    </row>
    <row r="4961" spans="4:4">
      <c r="D4961" s="27"/>
    </row>
    <row r="4962" spans="4:4">
      <c r="D4962" s="27"/>
    </row>
    <row r="4963" spans="4:4">
      <c r="D4963" s="27"/>
    </row>
    <row r="4964" spans="4:4">
      <c r="D4964" s="27"/>
    </row>
    <row r="4965" spans="4:4">
      <c r="D4965" s="27"/>
    </row>
    <row r="4966" spans="4:4">
      <c r="D4966" s="27"/>
    </row>
    <row r="4967" spans="4:4">
      <c r="D4967" s="27"/>
    </row>
    <row r="4968" spans="4:4">
      <c r="D4968" s="27"/>
    </row>
    <row r="4969" spans="4:4">
      <c r="D4969" s="27"/>
    </row>
    <row r="4970" spans="4:4">
      <c r="D4970" s="27"/>
    </row>
    <row r="4971" spans="4:4">
      <c r="D4971" s="27"/>
    </row>
    <row r="4972" spans="4:4">
      <c r="D4972" s="27"/>
    </row>
    <row r="4973" spans="4:4">
      <c r="D4973" s="27"/>
    </row>
    <row r="4974" spans="4:4">
      <c r="D4974" s="27"/>
    </row>
    <row r="4975" spans="4:4">
      <c r="D4975" s="27"/>
    </row>
    <row r="4976" spans="4:4">
      <c r="D4976" s="27"/>
    </row>
    <row r="4977" spans="4:4">
      <c r="D4977" s="27"/>
    </row>
    <row r="4978" spans="4:4">
      <c r="D4978" s="27"/>
    </row>
    <row r="4979" spans="4:4">
      <c r="D4979" s="27"/>
    </row>
    <row r="4980" spans="4:4">
      <c r="D4980" s="27"/>
    </row>
    <row r="4981" spans="4:4">
      <c r="D4981" s="27"/>
    </row>
    <row r="4982" spans="4:4">
      <c r="D4982" s="27"/>
    </row>
    <row r="4983" spans="4:4">
      <c r="D4983" s="27"/>
    </row>
    <row r="4984" spans="4:4">
      <c r="D4984" s="27"/>
    </row>
    <row r="4985" spans="4:4">
      <c r="D4985" s="27"/>
    </row>
    <row r="4986" spans="4:4">
      <c r="D4986" s="27"/>
    </row>
    <row r="4987" spans="4:4">
      <c r="D4987" s="27"/>
    </row>
    <row r="4988" spans="4:4">
      <c r="D4988" s="27"/>
    </row>
    <row r="4989" spans="4:4">
      <c r="D4989" s="27"/>
    </row>
    <row r="4990" spans="4:4">
      <c r="D4990" s="27"/>
    </row>
    <row r="4991" spans="4:4">
      <c r="D4991" s="27"/>
    </row>
    <row r="4992" spans="4:4">
      <c r="D4992" s="27"/>
    </row>
    <row r="4993" spans="4:4">
      <c r="D4993" s="27"/>
    </row>
    <row r="4994" spans="4:4">
      <c r="D4994" s="27"/>
    </row>
    <row r="4995" spans="4:4">
      <c r="D4995" s="27"/>
    </row>
    <row r="4996" spans="4:4">
      <c r="D4996" s="27"/>
    </row>
    <row r="4997" spans="4:4">
      <c r="D4997" s="27"/>
    </row>
    <row r="4998" spans="4:4">
      <c r="D4998" s="27"/>
    </row>
    <row r="4999" spans="4:4">
      <c r="D4999" s="27"/>
    </row>
    <row r="5000" spans="4:4">
      <c r="D5000" s="27"/>
    </row>
  </sheetData>
  <sheetProtection algorithmName="SHA-512" hashValue="ZldWxrJYOZwrFCimHya4TQXWSjUDApv0ZFIYMOo1OdfG9puTds8XQngjGdfJvUFYqSAEYcQ7VsLkXt5L9jUaTQ==" saltValue="lbpeo52+Z3AhZTZurFZnCw==" spinCount="100000" sheet="1" formatRows="0"/>
  <mergeCells count="37">
    <mergeCell ref="C112:G112"/>
    <mergeCell ref="C94:G94"/>
    <mergeCell ref="C97:G97"/>
    <mergeCell ref="C100:G100"/>
    <mergeCell ref="C105:G105"/>
    <mergeCell ref="C108:G108"/>
    <mergeCell ref="C110:G110"/>
    <mergeCell ref="C67:G67"/>
    <mergeCell ref="C69:G69"/>
    <mergeCell ref="C71:G71"/>
    <mergeCell ref="C75:G75"/>
    <mergeCell ref="C89:G89"/>
    <mergeCell ref="C92:G92"/>
    <mergeCell ref="C46:G46"/>
    <mergeCell ref="C50:G50"/>
    <mergeCell ref="C54:G54"/>
    <mergeCell ref="C55:G55"/>
    <mergeCell ref="C60:G60"/>
    <mergeCell ref="C62:G62"/>
    <mergeCell ref="C27:G27"/>
    <mergeCell ref="C33:G33"/>
    <mergeCell ref="C35:G35"/>
    <mergeCell ref="C37:G37"/>
    <mergeCell ref="C43:G43"/>
    <mergeCell ref="C44:G44"/>
    <mergeCell ref="C15:G15"/>
    <mergeCell ref="C16:G16"/>
    <mergeCell ref="C18:G18"/>
    <mergeCell ref="C19:G19"/>
    <mergeCell ref="C21:G21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8F8B-5319-4C96-B9F9-E834DDA08601}">
  <dimension ref="B1:J33"/>
  <sheetViews>
    <sheetView zoomScaleNormal="100" workbookViewId="0">
      <selection activeCell="F17" sqref="F16:F17"/>
    </sheetView>
  </sheetViews>
  <sheetFormatPr defaultRowHeight="12.75"/>
  <cols>
    <col min="1" max="1" width="5.28515625" style="85" customWidth="1"/>
    <col min="2" max="2" width="19.28515625" style="85" customWidth="1"/>
    <col min="3" max="4" width="9.140625" style="85"/>
    <col min="5" max="5" width="51.140625" style="85" customWidth="1"/>
    <col min="6" max="6" width="15.7109375" style="85" customWidth="1"/>
    <col min="7" max="7" width="13.140625" style="85" customWidth="1"/>
    <col min="8" max="8" width="13.140625" style="85" bestFit="1" customWidth="1"/>
    <col min="9" max="9" width="16.7109375" style="85" customWidth="1"/>
    <col min="10" max="10" width="11.42578125" style="85" bestFit="1" customWidth="1"/>
    <col min="11" max="256" width="9.140625" style="85"/>
    <col min="257" max="257" width="5.28515625" style="85" customWidth="1"/>
    <col min="258" max="258" width="19.28515625" style="85" customWidth="1"/>
    <col min="259" max="260" width="9.140625" style="85"/>
    <col min="261" max="261" width="51.140625" style="85" customWidth="1"/>
    <col min="262" max="262" width="15.7109375" style="85" customWidth="1"/>
    <col min="263" max="263" width="13.140625" style="85" customWidth="1"/>
    <col min="264" max="264" width="13.140625" style="85" bestFit="1" customWidth="1"/>
    <col min="265" max="265" width="16.7109375" style="85" customWidth="1"/>
    <col min="266" max="266" width="11.42578125" style="85" bestFit="1" customWidth="1"/>
    <col min="267" max="512" width="9.140625" style="85"/>
    <col min="513" max="513" width="5.28515625" style="85" customWidth="1"/>
    <col min="514" max="514" width="19.28515625" style="85" customWidth="1"/>
    <col min="515" max="516" width="9.140625" style="85"/>
    <col min="517" max="517" width="51.140625" style="85" customWidth="1"/>
    <col min="518" max="518" width="15.7109375" style="85" customWidth="1"/>
    <col min="519" max="519" width="13.140625" style="85" customWidth="1"/>
    <col min="520" max="520" width="13.140625" style="85" bestFit="1" customWidth="1"/>
    <col min="521" max="521" width="16.7109375" style="85" customWidth="1"/>
    <col min="522" max="522" width="11.42578125" style="85" bestFit="1" customWidth="1"/>
    <col min="523" max="768" width="9.140625" style="85"/>
    <col min="769" max="769" width="5.28515625" style="85" customWidth="1"/>
    <col min="770" max="770" width="19.28515625" style="85" customWidth="1"/>
    <col min="771" max="772" width="9.140625" style="85"/>
    <col min="773" max="773" width="51.140625" style="85" customWidth="1"/>
    <col min="774" max="774" width="15.7109375" style="85" customWidth="1"/>
    <col min="775" max="775" width="13.140625" style="85" customWidth="1"/>
    <col min="776" max="776" width="13.140625" style="85" bestFit="1" customWidth="1"/>
    <col min="777" max="777" width="16.7109375" style="85" customWidth="1"/>
    <col min="778" max="778" width="11.42578125" style="85" bestFit="1" customWidth="1"/>
    <col min="779" max="1024" width="9.140625" style="85"/>
    <col min="1025" max="1025" width="5.28515625" style="85" customWidth="1"/>
    <col min="1026" max="1026" width="19.28515625" style="85" customWidth="1"/>
    <col min="1027" max="1028" width="9.140625" style="85"/>
    <col min="1029" max="1029" width="51.140625" style="85" customWidth="1"/>
    <col min="1030" max="1030" width="15.7109375" style="85" customWidth="1"/>
    <col min="1031" max="1031" width="13.140625" style="85" customWidth="1"/>
    <col min="1032" max="1032" width="13.140625" style="85" bestFit="1" customWidth="1"/>
    <col min="1033" max="1033" width="16.7109375" style="85" customWidth="1"/>
    <col min="1034" max="1034" width="11.42578125" style="85" bestFit="1" customWidth="1"/>
    <col min="1035" max="1280" width="9.140625" style="85"/>
    <col min="1281" max="1281" width="5.28515625" style="85" customWidth="1"/>
    <col min="1282" max="1282" width="19.28515625" style="85" customWidth="1"/>
    <col min="1283" max="1284" width="9.140625" style="85"/>
    <col min="1285" max="1285" width="51.140625" style="85" customWidth="1"/>
    <col min="1286" max="1286" width="15.7109375" style="85" customWidth="1"/>
    <col min="1287" max="1287" width="13.140625" style="85" customWidth="1"/>
    <col min="1288" max="1288" width="13.140625" style="85" bestFit="1" customWidth="1"/>
    <col min="1289" max="1289" width="16.7109375" style="85" customWidth="1"/>
    <col min="1290" max="1290" width="11.42578125" style="85" bestFit="1" customWidth="1"/>
    <col min="1291" max="1536" width="9.140625" style="85"/>
    <col min="1537" max="1537" width="5.28515625" style="85" customWidth="1"/>
    <col min="1538" max="1538" width="19.28515625" style="85" customWidth="1"/>
    <col min="1539" max="1540" width="9.140625" style="85"/>
    <col min="1541" max="1541" width="51.140625" style="85" customWidth="1"/>
    <col min="1542" max="1542" width="15.7109375" style="85" customWidth="1"/>
    <col min="1543" max="1543" width="13.140625" style="85" customWidth="1"/>
    <col min="1544" max="1544" width="13.140625" style="85" bestFit="1" customWidth="1"/>
    <col min="1545" max="1545" width="16.7109375" style="85" customWidth="1"/>
    <col min="1546" max="1546" width="11.42578125" style="85" bestFit="1" customWidth="1"/>
    <col min="1547" max="1792" width="9.140625" style="85"/>
    <col min="1793" max="1793" width="5.28515625" style="85" customWidth="1"/>
    <col min="1794" max="1794" width="19.28515625" style="85" customWidth="1"/>
    <col min="1795" max="1796" width="9.140625" style="85"/>
    <col min="1797" max="1797" width="51.140625" style="85" customWidth="1"/>
    <col min="1798" max="1798" width="15.7109375" style="85" customWidth="1"/>
    <col min="1799" max="1799" width="13.140625" style="85" customWidth="1"/>
    <col min="1800" max="1800" width="13.140625" style="85" bestFit="1" customWidth="1"/>
    <col min="1801" max="1801" width="16.7109375" style="85" customWidth="1"/>
    <col min="1802" max="1802" width="11.42578125" style="85" bestFit="1" customWidth="1"/>
    <col min="1803" max="2048" width="9.140625" style="85"/>
    <col min="2049" max="2049" width="5.28515625" style="85" customWidth="1"/>
    <col min="2050" max="2050" width="19.28515625" style="85" customWidth="1"/>
    <col min="2051" max="2052" width="9.140625" style="85"/>
    <col min="2053" max="2053" width="51.140625" style="85" customWidth="1"/>
    <col min="2054" max="2054" width="15.7109375" style="85" customWidth="1"/>
    <col min="2055" max="2055" width="13.140625" style="85" customWidth="1"/>
    <col min="2056" max="2056" width="13.140625" style="85" bestFit="1" customWidth="1"/>
    <col min="2057" max="2057" width="16.7109375" style="85" customWidth="1"/>
    <col min="2058" max="2058" width="11.42578125" style="85" bestFit="1" customWidth="1"/>
    <col min="2059" max="2304" width="9.140625" style="85"/>
    <col min="2305" max="2305" width="5.28515625" style="85" customWidth="1"/>
    <col min="2306" max="2306" width="19.28515625" style="85" customWidth="1"/>
    <col min="2307" max="2308" width="9.140625" style="85"/>
    <col min="2309" max="2309" width="51.140625" style="85" customWidth="1"/>
    <col min="2310" max="2310" width="15.7109375" style="85" customWidth="1"/>
    <col min="2311" max="2311" width="13.140625" style="85" customWidth="1"/>
    <col min="2312" max="2312" width="13.140625" style="85" bestFit="1" customWidth="1"/>
    <col min="2313" max="2313" width="16.7109375" style="85" customWidth="1"/>
    <col min="2314" max="2314" width="11.42578125" style="85" bestFit="1" customWidth="1"/>
    <col min="2315" max="2560" width="9.140625" style="85"/>
    <col min="2561" max="2561" width="5.28515625" style="85" customWidth="1"/>
    <col min="2562" max="2562" width="19.28515625" style="85" customWidth="1"/>
    <col min="2563" max="2564" width="9.140625" style="85"/>
    <col min="2565" max="2565" width="51.140625" style="85" customWidth="1"/>
    <col min="2566" max="2566" width="15.7109375" style="85" customWidth="1"/>
    <col min="2567" max="2567" width="13.140625" style="85" customWidth="1"/>
    <col min="2568" max="2568" width="13.140625" style="85" bestFit="1" customWidth="1"/>
    <col min="2569" max="2569" width="16.7109375" style="85" customWidth="1"/>
    <col min="2570" max="2570" width="11.42578125" style="85" bestFit="1" customWidth="1"/>
    <col min="2571" max="2816" width="9.140625" style="85"/>
    <col min="2817" max="2817" width="5.28515625" style="85" customWidth="1"/>
    <col min="2818" max="2818" width="19.28515625" style="85" customWidth="1"/>
    <col min="2819" max="2820" width="9.140625" style="85"/>
    <col min="2821" max="2821" width="51.140625" style="85" customWidth="1"/>
    <col min="2822" max="2822" width="15.7109375" style="85" customWidth="1"/>
    <col min="2823" max="2823" width="13.140625" style="85" customWidth="1"/>
    <col min="2824" max="2824" width="13.140625" style="85" bestFit="1" customWidth="1"/>
    <col min="2825" max="2825" width="16.7109375" style="85" customWidth="1"/>
    <col min="2826" max="2826" width="11.42578125" style="85" bestFit="1" customWidth="1"/>
    <col min="2827" max="3072" width="9.140625" style="85"/>
    <col min="3073" max="3073" width="5.28515625" style="85" customWidth="1"/>
    <col min="3074" max="3074" width="19.28515625" style="85" customWidth="1"/>
    <col min="3075" max="3076" width="9.140625" style="85"/>
    <col min="3077" max="3077" width="51.140625" style="85" customWidth="1"/>
    <col min="3078" max="3078" width="15.7109375" style="85" customWidth="1"/>
    <col min="3079" max="3079" width="13.140625" style="85" customWidth="1"/>
    <col min="3080" max="3080" width="13.140625" style="85" bestFit="1" customWidth="1"/>
    <col min="3081" max="3081" width="16.7109375" style="85" customWidth="1"/>
    <col min="3082" max="3082" width="11.42578125" style="85" bestFit="1" customWidth="1"/>
    <col min="3083" max="3328" width="9.140625" style="85"/>
    <col min="3329" max="3329" width="5.28515625" style="85" customWidth="1"/>
    <col min="3330" max="3330" width="19.28515625" style="85" customWidth="1"/>
    <col min="3331" max="3332" width="9.140625" style="85"/>
    <col min="3333" max="3333" width="51.140625" style="85" customWidth="1"/>
    <col min="3334" max="3334" width="15.7109375" style="85" customWidth="1"/>
    <col min="3335" max="3335" width="13.140625" style="85" customWidth="1"/>
    <col min="3336" max="3336" width="13.140625" style="85" bestFit="1" customWidth="1"/>
    <col min="3337" max="3337" width="16.7109375" style="85" customWidth="1"/>
    <col min="3338" max="3338" width="11.42578125" style="85" bestFit="1" customWidth="1"/>
    <col min="3339" max="3584" width="9.140625" style="85"/>
    <col min="3585" max="3585" width="5.28515625" style="85" customWidth="1"/>
    <col min="3586" max="3586" width="19.28515625" style="85" customWidth="1"/>
    <col min="3587" max="3588" width="9.140625" style="85"/>
    <col min="3589" max="3589" width="51.140625" style="85" customWidth="1"/>
    <col min="3590" max="3590" width="15.7109375" style="85" customWidth="1"/>
    <col min="3591" max="3591" width="13.140625" style="85" customWidth="1"/>
    <col min="3592" max="3592" width="13.140625" style="85" bestFit="1" customWidth="1"/>
    <col min="3593" max="3593" width="16.7109375" style="85" customWidth="1"/>
    <col min="3594" max="3594" width="11.42578125" style="85" bestFit="1" customWidth="1"/>
    <col min="3595" max="3840" width="9.140625" style="85"/>
    <col min="3841" max="3841" width="5.28515625" style="85" customWidth="1"/>
    <col min="3842" max="3842" width="19.28515625" style="85" customWidth="1"/>
    <col min="3843" max="3844" width="9.140625" style="85"/>
    <col min="3845" max="3845" width="51.140625" style="85" customWidth="1"/>
    <col min="3846" max="3846" width="15.7109375" style="85" customWidth="1"/>
    <col min="3847" max="3847" width="13.140625" style="85" customWidth="1"/>
    <col min="3848" max="3848" width="13.140625" style="85" bestFit="1" customWidth="1"/>
    <col min="3849" max="3849" width="16.7109375" style="85" customWidth="1"/>
    <col min="3850" max="3850" width="11.42578125" style="85" bestFit="1" customWidth="1"/>
    <col min="3851" max="4096" width="9.140625" style="85"/>
    <col min="4097" max="4097" width="5.28515625" style="85" customWidth="1"/>
    <col min="4098" max="4098" width="19.28515625" style="85" customWidth="1"/>
    <col min="4099" max="4100" width="9.140625" style="85"/>
    <col min="4101" max="4101" width="51.140625" style="85" customWidth="1"/>
    <col min="4102" max="4102" width="15.7109375" style="85" customWidth="1"/>
    <col min="4103" max="4103" width="13.140625" style="85" customWidth="1"/>
    <col min="4104" max="4104" width="13.140625" style="85" bestFit="1" customWidth="1"/>
    <col min="4105" max="4105" width="16.7109375" style="85" customWidth="1"/>
    <col min="4106" max="4106" width="11.42578125" style="85" bestFit="1" customWidth="1"/>
    <col min="4107" max="4352" width="9.140625" style="85"/>
    <col min="4353" max="4353" width="5.28515625" style="85" customWidth="1"/>
    <col min="4354" max="4354" width="19.28515625" style="85" customWidth="1"/>
    <col min="4355" max="4356" width="9.140625" style="85"/>
    <col min="4357" max="4357" width="51.140625" style="85" customWidth="1"/>
    <col min="4358" max="4358" width="15.7109375" style="85" customWidth="1"/>
    <col min="4359" max="4359" width="13.140625" style="85" customWidth="1"/>
    <col min="4360" max="4360" width="13.140625" style="85" bestFit="1" customWidth="1"/>
    <col min="4361" max="4361" width="16.7109375" style="85" customWidth="1"/>
    <col min="4362" max="4362" width="11.42578125" style="85" bestFit="1" customWidth="1"/>
    <col min="4363" max="4608" width="9.140625" style="85"/>
    <col min="4609" max="4609" width="5.28515625" style="85" customWidth="1"/>
    <col min="4610" max="4610" width="19.28515625" style="85" customWidth="1"/>
    <col min="4611" max="4612" width="9.140625" style="85"/>
    <col min="4613" max="4613" width="51.140625" style="85" customWidth="1"/>
    <col min="4614" max="4614" width="15.7109375" style="85" customWidth="1"/>
    <col min="4615" max="4615" width="13.140625" style="85" customWidth="1"/>
    <col min="4616" max="4616" width="13.140625" style="85" bestFit="1" customWidth="1"/>
    <col min="4617" max="4617" width="16.7109375" style="85" customWidth="1"/>
    <col min="4618" max="4618" width="11.42578125" style="85" bestFit="1" customWidth="1"/>
    <col min="4619" max="4864" width="9.140625" style="85"/>
    <col min="4865" max="4865" width="5.28515625" style="85" customWidth="1"/>
    <col min="4866" max="4866" width="19.28515625" style="85" customWidth="1"/>
    <col min="4867" max="4868" width="9.140625" style="85"/>
    <col min="4869" max="4869" width="51.140625" style="85" customWidth="1"/>
    <col min="4870" max="4870" width="15.7109375" style="85" customWidth="1"/>
    <col min="4871" max="4871" width="13.140625" style="85" customWidth="1"/>
    <col min="4872" max="4872" width="13.140625" style="85" bestFit="1" customWidth="1"/>
    <col min="4873" max="4873" width="16.7109375" style="85" customWidth="1"/>
    <col min="4874" max="4874" width="11.42578125" style="85" bestFit="1" customWidth="1"/>
    <col min="4875" max="5120" width="9.140625" style="85"/>
    <col min="5121" max="5121" width="5.28515625" style="85" customWidth="1"/>
    <col min="5122" max="5122" width="19.28515625" style="85" customWidth="1"/>
    <col min="5123" max="5124" width="9.140625" style="85"/>
    <col min="5125" max="5125" width="51.140625" style="85" customWidth="1"/>
    <col min="5126" max="5126" width="15.7109375" style="85" customWidth="1"/>
    <col min="5127" max="5127" width="13.140625" style="85" customWidth="1"/>
    <col min="5128" max="5128" width="13.140625" style="85" bestFit="1" customWidth="1"/>
    <col min="5129" max="5129" width="16.7109375" style="85" customWidth="1"/>
    <col min="5130" max="5130" width="11.42578125" style="85" bestFit="1" customWidth="1"/>
    <col min="5131" max="5376" width="9.140625" style="85"/>
    <col min="5377" max="5377" width="5.28515625" style="85" customWidth="1"/>
    <col min="5378" max="5378" width="19.28515625" style="85" customWidth="1"/>
    <col min="5379" max="5380" width="9.140625" style="85"/>
    <col min="5381" max="5381" width="51.140625" style="85" customWidth="1"/>
    <col min="5382" max="5382" width="15.7109375" style="85" customWidth="1"/>
    <col min="5383" max="5383" width="13.140625" style="85" customWidth="1"/>
    <col min="5384" max="5384" width="13.140625" style="85" bestFit="1" customWidth="1"/>
    <col min="5385" max="5385" width="16.7109375" style="85" customWidth="1"/>
    <col min="5386" max="5386" width="11.42578125" style="85" bestFit="1" customWidth="1"/>
    <col min="5387" max="5632" width="9.140625" style="85"/>
    <col min="5633" max="5633" width="5.28515625" style="85" customWidth="1"/>
    <col min="5634" max="5634" width="19.28515625" style="85" customWidth="1"/>
    <col min="5635" max="5636" width="9.140625" style="85"/>
    <col min="5637" max="5637" width="51.140625" style="85" customWidth="1"/>
    <col min="5638" max="5638" width="15.7109375" style="85" customWidth="1"/>
    <col min="5639" max="5639" width="13.140625" style="85" customWidth="1"/>
    <col min="5640" max="5640" width="13.140625" style="85" bestFit="1" customWidth="1"/>
    <col min="5641" max="5641" width="16.7109375" style="85" customWidth="1"/>
    <col min="5642" max="5642" width="11.42578125" style="85" bestFit="1" customWidth="1"/>
    <col min="5643" max="5888" width="9.140625" style="85"/>
    <col min="5889" max="5889" width="5.28515625" style="85" customWidth="1"/>
    <col min="5890" max="5890" width="19.28515625" style="85" customWidth="1"/>
    <col min="5891" max="5892" width="9.140625" style="85"/>
    <col min="5893" max="5893" width="51.140625" style="85" customWidth="1"/>
    <col min="5894" max="5894" width="15.7109375" style="85" customWidth="1"/>
    <col min="5895" max="5895" width="13.140625" style="85" customWidth="1"/>
    <col min="5896" max="5896" width="13.140625" style="85" bestFit="1" customWidth="1"/>
    <col min="5897" max="5897" width="16.7109375" style="85" customWidth="1"/>
    <col min="5898" max="5898" width="11.42578125" style="85" bestFit="1" customWidth="1"/>
    <col min="5899" max="6144" width="9.140625" style="85"/>
    <col min="6145" max="6145" width="5.28515625" style="85" customWidth="1"/>
    <col min="6146" max="6146" width="19.28515625" style="85" customWidth="1"/>
    <col min="6147" max="6148" width="9.140625" style="85"/>
    <col min="6149" max="6149" width="51.140625" style="85" customWidth="1"/>
    <col min="6150" max="6150" width="15.7109375" style="85" customWidth="1"/>
    <col min="6151" max="6151" width="13.140625" style="85" customWidth="1"/>
    <col min="6152" max="6152" width="13.140625" style="85" bestFit="1" customWidth="1"/>
    <col min="6153" max="6153" width="16.7109375" style="85" customWidth="1"/>
    <col min="6154" max="6154" width="11.42578125" style="85" bestFit="1" customWidth="1"/>
    <col min="6155" max="6400" width="9.140625" style="85"/>
    <col min="6401" max="6401" width="5.28515625" style="85" customWidth="1"/>
    <col min="6402" max="6402" width="19.28515625" style="85" customWidth="1"/>
    <col min="6403" max="6404" width="9.140625" style="85"/>
    <col min="6405" max="6405" width="51.140625" style="85" customWidth="1"/>
    <col min="6406" max="6406" width="15.7109375" style="85" customWidth="1"/>
    <col min="6407" max="6407" width="13.140625" style="85" customWidth="1"/>
    <col min="6408" max="6408" width="13.140625" style="85" bestFit="1" customWidth="1"/>
    <col min="6409" max="6409" width="16.7109375" style="85" customWidth="1"/>
    <col min="6410" max="6410" width="11.42578125" style="85" bestFit="1" customWidth="1"/>
    <col min="6411" max="6656" width="9.140625" style="85"/>
    <col min="6657" max="6657" width="5.28515625" style="85" customWidth="1"/>
    <col min="6658" max="6658" width="19.28515625" style="85" customWidth="1"/>
    <col min="6659" max="6660" width="9.140625" style="85"/>
    <col min="6661" max="6661" width="51.140625" style="85" customWidth="1"/>
    <col min="6662" max="6662" width="15.7109375" style="85" customWidth="1"/>
    <col min="6663" max="6663" width="13.140625" style="85" customWidth="1"/>
    <col min="6664" max="6664" width="13.140625" style="85" bestFit="1" customWidth="1"/>
    <col min="6665" max="6665" width="16.7109375" style="85" customWidth="1"/>
    <col min="6666" max="6666" width="11.42578125" style="85" bestFit="1" customWidth="1"/>
    <col min="6667" max="6912" width="9.140625" style="85"/>
    <col min="6913" max="6913" width="5.28515625" style="85" customWidth="1"/>
    <col min="6914" max="6914" width="19.28515625" style="85" customWidth="1"/>
    <col min="6915" max="6916" width="9.140625" style="85"/>
    <col min="6917" max="6917" width="51.140625" style="85" customWidth="1"/>
    <col min="6918" max="6918" width="15.7109375" style="85" customWidth="1"/>
    <col min="6919" max="6919" width="13.140625" style="85" customWidth="1"/>
    <col min="6920" max="6920" width="13.140625" style="85" bestFit="1" customWidth="1"/>
    <col min="6921" max="6921" width="16.7109375" style="85" customWidth="1"/>
    <col min="6922" max="6922" width="11.42578125" style="85" bestFit="1" customWidth="1"/>
    <col min="6923" max="7168" width="9.140625" style="85"/>
    <col min="7169" max="7169" width="5.28515625" style="85" customWidth="1"/>
    <col min="7170" max="7170" width="19.28515625" style="85" customWidth="1"/>
    <col min="7171" max="7172" width="9.140625" style="85"/>
    <col min="7173" max="7173" width="51.140625" style="85" customWidth="1"/>
    <col min="7174" max="7174" width="15.7109375" style="85" customWidth="1"/>
    <col min="7175" max="7175" width="13.140625" style="85" customWidth="1"/>
    <col min="7176" max="7176" width="13.140625" style="85" bestFit="1" customWidth="1"/>
    <col min="7177" max="7177" width="16.7109375" style="85" customWidth="1"/>
    <col min="7178" max="7178" width="11.42578125" style="85" bestFit="1" customWidth="1"/>
    <col min="7179" max="7424" width="9.140625" style="85"/>
    <col min="7425" max="7425" width="5.28515625" style="85" customWidth="1"/>
    <col min="7426" max="7426" width="19.28515625" style="85" customWidth="1"/>
    <col min="7427" max="7428" width="9.140625" style="85"/>
    <col min="7429" max="7429" width="51.140625" style="85" customWidth="1"/>
    <col min="7430" max="7430" width="15.7109375" style="85" customWidth="1"/>
    <col min="7431" max="7431" width="13.140625" style="85" customWidth="1"/>
    <col min="7432" max="7432" width="13.140625" style="85" bestFit="1" customWidth="1"/>
    <col min="7433" max="7433" width="16.7109375" style="85" customWidth="1"/>
    <col min="7434" max="7434" width="11.42578125" style="85" bestFit="1" customWidth="1"/>
    <col min="7435" max="7680" width="9.140625" style="85"/>
    <col min="7681" max="7681" width="5.28515625" style="85" customWidth="1"/>
    <col min="7682" max="7682" width="19.28515625" style="85" customWidth="1"/>
    <col min="7683" max="7684" width="9.140625" style="85"/>
    <col min="7685" max="7685" width="51.140625" style="85" customWidth="1"/>
    <col min="7686" max="7686" width="15.7109375" style="85" customWidth="1"/>
    <col min="7687" max="7687" width="13.140625" style="85" customWidth="1"/>
    <col min="7688" max="7688" width="13.140625" style="85" bestFit="1" customWidth="1"/>
    <col min="7689" max="7689" width="16.7109375" style="85" customWidth="1"/>
    <col min="7690" max="7690" width="11.42578125" style="85" bestFit="1" customWidth="1"/>
    <col min="7691" max="7936" width="9.140625" style="85"/>
    <col min="7937" max="7937" width="5.28515625" style="85" customWidth="1"/>
    <col min="7938" max="7938" width="19.28515625" style="85" customWidth="1"/>
    <col min="7939" max="7940" width="9.140625" style="85"/>
    <col min="7941" max="7941" width="51.140625" style="85" customWidth="1"/>
    <col min="7942" max="7942" width="15.7109375" style="85" customWidth="1"/>
    <col min="7943" max="7943" width="13.140625" style="85" customWidth="1"/>
    <col min="7944" max="7944" width="13.140625" style="85" bestFit="1" customWidth="1"/>
    <col min="7945" max="7945" width="16.7109375" style="85" customWidth="1"/>
    <col min="7946" max="7946" width="11.42578125" style="85" bestFit="1" customWidth="1"/>
    <col min="7947" max="8192" width="9.140625" style="85"/>
    <col min="8193" max="8193" width="5.28515625" style="85" customWidth="1"/>
    <col min="8194" max="8194" width="19.28515625" style="85" customWidth="1"/>
    <col min="8195" max="8196" width="9.140625" style="85"/>
    <col min="8197" max="8197" width="51.140625" style="85" customWidth="1"/>
    <col min="8198" max="8198" width="15.7109375" style="85" customWidth="1"/>
    <col min="8199" max="8199" width="13.140625" style="85" customWidth="1"/>
    <col min="8200" max="8200" width="13.140625" style="85" bestFit="1" customWidth="1"/>
    <col min="8201" max="8201" width="16.7109375" style="85" customWidth="1"/>
    <col min="8202" max="8202" width="11.42578125" style="85" bestFit="1" customWidth="1"/>
    <col min="8203" max="8448" width="9.140625" style="85"/>
    <col min="8449" max="8449" width="5.28515625" style="85" customWidth="1"/>
    <col min="8450" max="8450" width="19.28515625" style="85" customWidth="1"/>
    <col min="8451" max="8452" width="9.140625" style="85"/>
    <col min="8453" max="8453" width="51.140625" style="85" customWidth="1"/>
    <col min="8454" max="8454" width="15.7109375" style="85" customWidth="1"/>
    <col min="8455" max="8455" width="13.140625" style="85" customWidth="1"/>
    <col min="8456" max="8456" width="13.140625" style="85" bestFit="1" customWidth="1"/>
    <col min="8457" max="8457" width="16.7109375" style="85" customWidth="1"/>
    <col min="8458" max="8458" width="11.42578125" style="85" bestFit="1" customWidth="1"/>
    <col min="8459" max="8704" width="9.140625" style="85"/>
    <col min="8705" max="8705" width="5.28515625" style="85" customWidth="1"/>
    <col min="8706" max="8706" width="19.28515625" style="85" customWidth="1"/>
    <col min="8707" max="8708" width="9.140625" style="85"/>
    <col min="8709" max="8709" width="51.140625" style="85" customWidth="1"/>
    <col min="8710" max="8710" width="15.7109375" style="85" customWidth="1"/>
    <col min="8711" max="8711" width="13.140625" style="85" customWidth="1"/>
    <col min="8712" max="8712" width="13.140625" style="85" bestFit="1" customWidth="1"/>
    <col min="8713" max="8713" width="16.7109375" style="85" customWidth="1"/>
    <col min="8714" max="8714" width="11.42578125" style="85" bestFit="1" customWidth="1"/>
    <col min="8715" max="8960" width="9.140625" style="85"/>
    <col min="8961" max="8961" width="5.28515625" style="85" customWidth="1"/>
    <col min="8962" max="8962" width="19.28515625" style="85" customWidth="1"/>
    <col min="8963" max="8964" width="9.140625" style="85"/>
    <col min="8965" max="8965" width="51.140625" style="85" customWidth="1"/>
    <col min="8966" max="8966" width="15.7109375" style="85" customWidth="1"/>
    <col min="8967" max="8967" width="13.140625" style="85" customWidth="1"/>
    <col min="8968" max="8968" width="13.140625" style="85" bestFit="1" customWidth="1"/>
    <col min="8969" max="8969" width="16.7109375" style="85" customWidth="1"/>
    <col min="8970" max="8970" width="11.42578125" style="85" bestFit="1" customWidth="1"/>
    <col min="8971" max="9216" width="9.140625" style="85"/>
    <col min="9217" max="9217" width="5.28515625" style="85" customWidth="1"/>
    <col min="9218" max="9218" width="19.28515625" style="85" customWidth="1"/>
    <col min="9219" max="9220" width="9.140625" style="85"/>
    <col min="9221" max="9221" width="51.140625" style="85" customWidth="1"/>
    <col min="9222" max="9222" width="15.7109375" style="85" customWidth="1"/>
    <col min="9223" max="9223" width="13.140625" style="85" customWidth="1"/>
    <col min="9224" max="9224" width="13.140625" style="85" bestFit="1" customWidth="1"/>
    <col min="9225" max="9225" width="16.7109375" style="85" customWidth="1"/>
    <col min="9226" max="9226" width="11.42578125" style="85" bestFit="1" customWidth="1"/>
    <col min="9227" max="9472" width="9.140625" style="85"/>
    <col min="9473" max="9473" width="5.28515625" style="85" customWidth="1"/>
    <col min="9474" max="9474" width="19.28515625" style="85" customWidth="1"/>
    <col min="9475" max="9476" width="9.140625" style="85"/>
    <col min="9477" max="9477" width="51.140625" style="85" customWidth="1"/>
    <col min="9478" max="9478" width="15.7109375" style="85" customWidth="1"/>
    <col min="9479" max="9479" width="13.140625" style="85" customWidth="1"/>
    <col min="9480" max="9480" width="13.140625" style="85" bestFit="1" customWidth="1"/>
    <col min="9481" max="9481" width="16.7109375" style="85" customWidth="1"/>
    <col min="9482" max="9482" width="11.42578125" style="85" bestFit="1" customWidth="1"/>
    <col min="9483" max="9728" width="9.140625" style="85"/>
    <col min="9729" max="9729" width="5.28515625" style="85" customWidth="1"/>
    <col min="9730" max="9730" width="19.28515625" style="85" customWidth="1"/>
    <col min="9731" max="9732" width="9.140625" style="85"/>
    <col min="9733" max="9733" width="51.140625" style="85" customWidth="1"/>
    <col min="9734" max="9734" width="15.7109375" style="85" customWidth="1"/>
    <col min="9735" max="9735" width="13.140625" style="85" customWidth="1"/>
    <col min="9736" max="9736" width="13.140625" style="85" bestFit="1" customWidth="1"/>
    <col min="9737" max="9737" width="16.7109375" style="85" customWidth="1"/>
    <col min="9738" max="9738" width="11.42578125" style="85" bestFit="1" customWidth="1"/>
    <col min="9739" max="9984" width="9.140625" style="85"/>
    <col min="9985" max="9985" width="5.28515625" style="85" customWidth="1"/>
    <col min="9986" max="9986" width="19.28515625" style="85" customWidth="1"/>
    <col min="9987" max="9988" width="9.140625" style="85"/>
    <col min="9989" max="9989" width="51.140625" style="85" customWidth="1"/>
    <col min="9990" max="9990" width="15.7109375" style="85" customWidth="1"/>
    <col min="9991" max="9991" width="13.140625" style="85" customWidth="1"/>
    <col min="9992" max="9992" width="13.140625" style="85" bestFit="1" customWidth="1"/>
    <col min="9993" max="9993" width="16.7109375" style="85" customWidth="1"/>
    <col min="9994" max="9994" width="11.42578125" style="85" bestFit="1" customWidth="1"/>
    <col min="9995" max="10240" width="9.140625" style="85"/>
    <col min="10241" max="10241" width="5.28515625" style="85" customWidth="1"/>
    <col min="10242" max="10242" width="19.28515625" style="85" customWidth="1"/>
    <col min="10243" max="10244" width="9.140625" style="85"/>
    <col min="10245" max="10245" width="51.140625" style="85" customWidth="1"/>
    <col min="10246" max="10246" width="15.7109375" style="85" customWidth="1"/>
    <col min="10247" max="10247" width="13.140625" style="85" customWidth="1"/>
    <col min="10248" max="10248" width="13.140625" style="85" bestFit="1" customWidth="1"/>
    <col min="10249" max="10249" width="16.7109375" style="85" customWidth="1"/>
    <col min="10250" max="10250" width="11.42578125" style="85" bestFit="1" customWidth="1"/>
    <col min="10251" max="10496" width="9.140625" style="85"/>
    <col min="10497" max="10497" width="5.28515625" style="85" customWidth="1"/>
    <col min="10498" max="10498" width="19.28515625" style="85" customWidth="1"/>
    <col min="10499" max="10500" width="9.140625" style="85"/>
    <col min="10501" max="10501" width="51.140625" style="85" customWidth="1"/>
    <col min="10502" max="10502" width="15.7109375" style="85" customWidth="1"/>
    <col min="10503" max="10503" width="13.140625" style="85" customWidth="1"/>
    <col min="10504" max="10504" width="13.140625" style="85" bestFit="1" customWidth="1"/>
    <col min="10505" max="10505" width="16.7109375" style="85" customWidth="1"/>
    <col min="10506" max="10506" width="11.42578125" style="85" bestFit="1" customWidth="1"/>
    <col min="10507" max="10752" width="9.140625" style="85"/>
    <col min="10753" max="10753" width="5.28515625" style="85" customWidth="1"/>
    <col min="10754" max="10754" width="19.28515625" style="85" customWidth="1"/>
    <col min="10755" max="10756" width="9.140625" style="85"/>
    <col min="10757" max="10757" width="51.140625" style="85" customWidth="1"/>
    <col min="10758" max="10758" width="15.7109375" style="85" customWidth="1"/>
    <col min="10759" max="10759" width="13.140625" style="85" customWidth="1"/>
    <col min="10760" max="10760" width="13.140625" style="85" bestFit="1" customWidth="1"/>
    <col min="10761" max="10761" width="16.7109375" style="85" customWidth="1"/>
    <col min="10762" max="10762" width="11.42578125" style="85" bestFit="1" customWidth="1"/>
    <col min="10763" max="11008" width="9.140625" style="85"/>
    <col min="11009" max="11009" width="5.28515625" style="85" customWidth="1"/>
    <col min="11010" max="11010" width="19.28515625" style="85" customWidth="1"/>
    <col min="11011" max="11012" width="9.140625" style="85"/>
    <col min="11013" max="11013" width="51.140625" style="85" customWidth="1"/>
    <col min="11014" max="11014" width="15.7109375" style="85" customWidth="1"/>
    <col min="11015" max="11015" width="13.140625" style="85" customWidth="1"/>
    <col min="11016" max="11016" width="13.140625" style="85" bestFit="1" customWidth="1"/>
    <col min="11017" max="11017" width="16.7109375" style="85" customWidth="1"/>
    <col min="11018" max="11018" width="11.42578125" style="85" bestFit="1" customWidth="1"/>
    <col min="11019" max="11264" width="9.140625" style="85"/>
    <col min="11265" max="11265" width="5.28515625" style="85" customWidth="1"/>
    <col min="11266" max="11266" width="19.28515625" style="85" customWidth="1"/>
    <col min="11267" max="11268" width="9.140625" style="85"/>
    <col min="11269" max="11269" width="51.140625" style="85" customWidth="1"/>
    <col min="11270" max="11270" width="15.7109375" style="85" customWidth="1"/>
    <col min="11271" max="11271" width="13.140625" style="85" customWidth="1"/>
    <col min="11272" max="11272" width="13.140625" style="85" bestFit="1" customWidth="1"/>
    <col min="11273" max="11273" width="16.7109375" style="85" customWidth="1"/>
    <col min="11274" max="11274" width="11.42578125" style="85" bestFit="1" customWidth="1"/>
    <col min="11275" max="11520" width="9.140625" style="85"/>
    <col min="11521" max="11521" width="5.28515625" style="85" customWidth="1"/>
    <col min="11522" max="11522" width="19.28515625" style="85" customWidth="1"/>
    <col min="11523" max="11524" width="9.140625" style="85"/>
    <col min="11525" max="11525" width="51.140625" style="85" customWidth="1"/>
    <col min="11526" max="11526" width="15.7109375" style="85" customWidth="1"/>
    <col min="11527" max="11527" width="13.140625" style="85" customWidth="1"/>
    <col min="11528" max="11528" width="13.140625" style="85" bestFit="1" customWidth="1"/>
    <col min="11529" max="11529" width="16.7109375" style="85" customWidth="1"/>
    <col min="11530" max="11530" width="11.42578125" style="85" bestFit="1" customWidth="1"/>
    <col min="11531" max="11776" width="9.140625" style="85"/>
    <col min="11777" max="11777" width="5.28515625" style="85" customWidth="1"/>
    <col min="11778" max="11778" width="19.28515625" style="85" customWidth="1"/>
    <col min="11779" max="11780" width="9.140625" style="85"/>
    <col min="11781" max="11781" width="51.140625" style="85" customWidth="1"/>
    <col min="11782" max="11782" width="15.7109375" style="85" customWidth="1"/>
    <col min="11783" max="11783" width="13.140625" style="85" customWidth="1"/>
    <col min="11784" max="11784" width="13.140625" style="85" bestFit="1" customWidth="1"/>
    <col min="11785" max="11785" width="16.7109375" style="85" customWidth="1"/>
    <col min="11786" max="11786" width="11.42578125" style="85" bestFit="1" customWidth="1"/>
    <col min="11787" max="12032" width="9.140625" style="85"/>
    <col min="12033" max="12033" width="5.28515625" style="85" customWidth="1"/>
    <col min="12034" max="12034" width="19.28515625" style="85" customWidth="1"/>
    <col min="12035" max="12036" width="9.140625" style="85"/>
    <col min="12037" max="12037" width="51.140625" style="85" customWidth="1"/>
    <col min="12038" max="12038" width="15.7109375" style="85" customWidth="1"/>
    <col min="12039" max="12039" width="13.140625" style="85" customWidth="1"/>
    <col min="12040" max="12040" width="13.140625" style="85" bestFit="1" customWidth="1"/>
    <col min="12041" max="12041" width="16.7109375" style="85" customWidth="1"/>
    <col min="12042" max="12042" width="11.42578125" style="85" bestFit="1" customWidth="1"/>
    <col min="12043" max="12288" width="9.140625" style="85"/>
    <col min="12289" max="12289" width="5.28515625" style="85" customWidth="1"/>
    <col min="12290" max="12290" width="19.28515625" style="85" customWidth="1"/>
    <col min="12291" max="12292" width="9.140625" style="85"/>
    <col min="12293" max="12293" width="51.140625" style="85" customWidth="1"/>
    <col min="12294" max="12294" width="15.7109375" style="85" customWidth="1"/>
    <col min="12295" max="12295" width="13.140625" style="85" customWidth="1"/>
    <col min="12296" max="12296" width="13.140625" style="85" bestFit="1" customWidth="1"/>
    <col min="12297" max="12297" width="16.7109375" style="85" customWidth="1"/>
    <col min="12298" max="12298" width="11.42578125" style="85" bestFit="1" customWidth="1"/>
    <col min="12299" max="12544" width="9.140625" style="85"/>
    <col min="12545" max="12545" width="5.28515625" style="85" customWidth="1"/>
    <col min="12546" max="12546" width="19.28515625" style="85" customWidth="1"/>
    <col min="12547" max="12548" width="9.140625" style="85"/>
    <col min="12549" max="12549" width="51.140625" style="85" customWidth="1"/>
    <col min="12550" max="12550" width="15.7109375" style="85" customWidth="1"/>
    <col min="12551" max="12551" width="13.140625" style="85" customWidth="1"/>
    <col min="12552" max="12552" width="13.140625" style="85" bestFit="1" customWidth="1"/>
    <col min="12553" max="12553" width="16.7109375" style="85" customWidth="1"/>
    <col min="12554" max="12554" width="11.42578125" style="85" bestFit="1" customWidth="1"/>
    <col min="12555" max="12800" width="9.140625" style="85"/>
    <col min="12801" max="12801" width="5.28515625" style="85" customWidth="1"/>
    <col min="12802" max="12802" width="19.28515625" style="85" customWidth="1"/>
    <col min="12803" max="12804" width="9.140625" style="85"/>
    <col min="12805" max="12805" width="51.140625" style="85" customWidth="1"/>
    <col min="12806" max="12806" width="15.7109375" style="85" customWidth="1"/>
    <col min="12807" max="12807" width="13.140625" style="85" customWidth="1"/>
    <col min="12808" max="12808" width="13.140625" style="85" bestFit="1" customWidth="1"/>
    <col min="12809" max="12809" width="16.7109375" style="85" customWidth="1"/>
    <col min="12810" max="12810" width="11.42578125" style="85" bestFit="1" customWidth="1"/>
    <col min="12811" max="13056" width="9.140625" style="85"/>
    <col min="13057" max="13057" width="5.28515625" style="85" customWidth="1"/>
    <col min="13058" max="13058" width="19.28515625" style="85" customWidth="1"/>
    <col min="13059" max="13060" width="9.140625" style="85"/>
    <col min="13061" max="13061" width="51.140625" style="85" customWidth="1"/>
    <col min="13062" max="13062" width="15.7109375" style="85" customWidth="1"/>
    <col min="13063" max="13063" width="13.140625" style="85" customWidth="1"/>
    <col min="13064" max="13064" width="13.140625" style="85" bestFit="1" customWidth="1"/>
    <col min="13065" max="13065" width="16.7109375" style="85" customWidth="1"/>
    <col min="13066" max="13066" width="11.42578125" style="85" bestFit="1" customWidth="1"/>
    <col min="13067" max="13312" width="9.140625" style="85"/>
    <col min="13313" max="13313" width="5.28515625" style="85" customWidth="1"/>
    <col min="13314" max="13314" width="19.28515625" style="85" customWidth="1"/>
    <col min="13315" max="13316" width="9.140625" style="85"/>
    <col min="13317" max="13317" width="51.140625" style="85" customWidth="1"/>
    <col min="13318" max="13318" width="15.7109375" style="85" customWidth="1"/>
    <col min="13319" max="13319" width="13.140625" style="85" customWidth="1"/>
    <col min="13320" max="13320" width="13.140625" style="85" bestFit="1" customWidth="1"/>
    <col min="13321" max="13321" width="16.7109375" style="85" customWidth="1"/>
    <col min="13322" max="13322" width="11.42578125" style="85" bestFit="1" customWidth="1"/>
    <col min="13323" max="13568" width="9.140625" style="85"/>
    <col min="13569" max="13569" width="5.28515625" style="85" customWidth="1"/>
    <col min="13570" max="13570" width="19.28515625" style="85" customWidth="1"/>
    <col min="13571" max="13572" width="9.140625" style="85"/>
    <col min="13573" max="13573" width="51.140625" style="85" customWidth="1"/>
    <col min="13574" max="13574" width="15.7109375" style="85" customWidth="1"/>
    <col min="13575" max="13575" width="13.140625" style="85" customWidth="1"/>
    <col min="13576" max="13576" width="13.140625" style="85" bestFit="1" customWidth="1"/>
    <col min="13577" max="13577" width="16.7109375" style="85" customWidth="1"/>
    <col min="13578" max="13578" width="11.42578125" style="85" bestFit="1" customWidth="1"/>
    <col min="13579" max="13824" width="9.140625" style="85"/>
    <col min="13825" max="13825" width="5.28515625" style="85" customWidth="1"/>
    <col min="13826" max="13826" width="19.28515625" style="85" customWidth="1"/>
    <col min="13827" max="13828" width="9.140625" style="85"/>
    <col min="13829" max="13829" width="51.140625" style="85" customWidth="1"/>
    <col min="13830" max="13830" width="15.7109375" style="85" customWidth="1"/>
    <col min="13831" max="13831" width="13.140625" style="85" customWidth="1"/>
    <col min="13832" max="13832" width="13.140625" style="85" bestFit="1" customWidth="1"/>
    <col min="13833" max="13833" width="16.7109375" style="85" customWidth="1"/>
    <col min="13834" max="13834" width="11.42578125" style="85" bestFit="1" customWidth="1"/>
    <col min="13835" max="14080" width="9.140625" style="85"/>
    <col min="14081" max="14081" width="5.28515625" style="85" customWidth="1"/>
    <col min="14082" max="14082" width="19.28515625" style="85" customWidth="1"/>
    <col min="14083" max="14084" width="9.140625" style="85"/>
    <col min="14085" max="14085" width="51.140625" style="85" customWidth="1"/>
    <col min="14086" max="14086" width="15.7109375" style="85" customWidth="1"/>
    <col min="14087" max="14087" width="13.140625" style="85" customWidth="1"/>
    <col min="14088" max="14088" width="13.140625" style="85" bestFit="1" customWidth="1"/>
    <col min="14089" max="14089" width="16.7109375" style="85" customWidth="1"/>
    <col min="14090" max="14090" width="11.42578125" style="85" bestFit="1" customWidth="1"/>
    <col min="14091" max="14336" width="9.140625" style="85"/>
    <col min="14337" max="14337" width="5.28515625" style="85" customWidth="1"/>
    <col min="14338" max="14338" width="19.28515625" style="85" customWidth="1"/>
    <col min="14339" max="14340" width="9.140625" style="85"/>
    <col min="14341" max="14341" width="51.140625" style="85" customWidth="1"/>
    <col min="14342" max="14342" width="15.7109375" style="85" customWidth="1"/>
    <col min="14343" max="14343" width="13.140625" style="85" customWidth="1"/>
    <col min="14344" max="14344" width="13.140625" style="85" bestFit="1" customWidth="1"/>
    <col min="14345" max="14345" width="16.7109375" style="85" customWidth="1"/>
    <col min="14346" max="14346" width="11.42578125" style="85" bestFit="1" customWidth="1"/>
    <col min="14347" max="14592" width="9.140625" style="85"/>
    <col min="14593" max="14593" width="5.28515625" style="85" customWidth="1"/>
    <col min="14594" max="14594" width="19.28515625" style="85" customWidth="1"/>
    <col min="14595" max="14596" width="9.140625" style="85"/>
    <col min="14597" max="14597" width="51.140625" style="85" customWidth="1"/>
    <col min="14598" max="14598" width="15.7109375" style="85" customWidth="1"/>
    <col min="14599" max="14599" width="13.140625" style="85" customWidth="1"/>
    <col min="14600" max="14600" width="13.140625" style="85" bestFit="1" customWidth="1"/>
    <col min="14601" max="14601" width="16.7109375" style="85" customWidth="1"/>
    <col min="14602" max="14602" width="11.42578125" style="85" bestFit="1" customWidth="1"/>
    <col min="14603" max="14848" width="9.140625" style="85"/>
    <col min="14849" max="14849" width="5.28515625" style="85" customWidth="1"/>
    <col min="14850" max="14850" width="19.28515625" style="85" customWidth="1"/>
    <col min="14851" max="14852" width="9.140625" style="85"/>
    <col min="14853" max="14853" width="51.140625" style="85" customWidth="1"/>
    <col min="14854" max="14854" width="15.7109375" style="85" customWidth="1"/>
    <col min="14855" max="14855" width="13.140625" style="85" customWidth="1"/>
    <col min="14856" max="14856" width="13.140625" style="85" bestFit="1" customWidth="1"/>
    <col min="14857" max="14857" width="16.7109375" style="85" customWidth="1"/>
    <col min="14858" max="14858" width="11.42578125" style="85" bestFit="1" customWidth="1"/>
    <col min="14859" max="15104" width="9.140625" style="85"/>
    <col min="15105" max="15105" width="5.28515625" style="85" customWidth="1"/>
    <col min="15106" max="15106" width="19.28515625" style="85" customWidth="1"/>
    <col min="15107" max="15108" width="9.140625" style="85"/>
    <col min="15109" max="15109" width="51.140625" style="85" customWidth="1"/>
    <col min="15110" max="15110" width="15.7109375" style="85" customWidth="1"/>
    <col min="15111" max="15111" width="13.140625" style="85" customWidth="1"/>
    <col min="15112" max="15112" width="13.140625" style="85" bestFit="1" customWidth="1"/>
    <col min="15113" max="15113" width="16.7109375" style="85" customWidth="1"/>
    <col min="15114" max="15114" width="11.42578125" style="85" bestFit="1" customWidth="1"/>
    <col min="15115" max="15360" width="9.140625" style="85"/>
    <col min="15361" max="15361" width="5.28515625" style="85" customWidth="1"/>
    <col min="15362" max="15362" width="19.28515625" style="85" customWidth="1"/>
    <col min="15363" max="15364" width="9.140625" style="85"/>
    <col min="15365" max="15365" width="51.140625" style="85" customWidth="1"/>
    <col min="15366" max="15366" width="15.7109375" style="85" customWidth="1"/>
    <col min="15367" max="15367" width="13.140625" style="85" customWidth="1"/>
    <col min="15368" max="15368" width="13.140625" style="85" bestFit="1" customWidth="1"/>
    <col min="15369" max="15369" width="16.7109375" style="85" customWidth="1"/>
    <col min="15370" max="15370" width="11.42578125" style="85" bestFit="1" customWidth="1"/>
    <col min="15371" max="15616" width="9.140625" style="85"/>
    <col min="15617" max="15617" width="5.28515625" style="85" customWidth="1"/>
    <col min="15618" max="15618" width="19.28515625" style="85" customWidth="1"/>
    <col min="15619" max="15620" width="9.140625" style="85"/>
    <col min="15621" max="15621" width="51.140625" style="85" customWidth="1"/>
    <col min="15622" max="15622" width="15.7109375" style="85" customWidth="1"/>
    <col min="15623" max="15623" width="13.140625" style="85" customWidth="1"/>
    <col min="15624" max="15624" width="13.140625" style="85" bestFit="1" customWidth="1"/>
    <col min="15625" max="15625" width="16.7109375" style="85" customWidth="1"/>
    <col min="15626" max="15626" width="11.42578125" style="85" bestFit="1" customWidth="1"/>
    <col min="15627" max="15872" width="9.140625" style="85"/>
    <col min="15873" max="15873" width="5.28515625" style="85" customWidth="1"/>
    <col min="15874" max="15874" width="19.28515625" style="85" customWidth="1"/>
    <col min="15875" max="15876" width="9.140625" style="85"/>
    <col min="15877" max="15877" width="51.140625" style="85" customWidth="1"/>
    <col min="15878" max="15878" width="15.7109375" style="85" customWidth="1"/>
    <col min="15879" max="15879" width="13.140625" style="85" customWidth="1"/>
    <col min="15880" max="15880" width="13.140625" style="85" bestFit="1" customWidth="1"/>
    <col min="15881" max="15881" width="16.7109375" style="85" customWidth="1"/>
    <col min="15882" max="15882" width="11.42578125" style="85" bestFit="1" customWidth="1"/>
    <col min="15883" max="16128" width="9.140625" style="85"/>
    <col min="16129" max="16129" width="5.28515625" style="85" customWidth="1"/>
    <col min="16130" max="16130" width="19.28515625" style="85" customWidth="1"/>
    <col min="16131" max="16132" width="9.140625" style="85"/>
    <col min="16133" max="16133" width="51.140625" style="85" customWidth="1"/>
    <col min="16134" max="16134" width="15.7109375" style="85" customWidth="1"/>
    <col min="16135" max="16135" width="13.140625" style="85" customWidth="1"/>
    <col min="16136" max="16136" width="13.140625" style="85" bestFit="1" customWidth="1"/>
    <col min="16137" max="16137" width="16.7109375" style="85" customWidth="1"/>
    <col min="16138" max="16138" width="11.42578125" style="85" bestFit="1" customWidth="1"/>
    <col min="16139" max="16384" width="9.140625" style="85"/>
  </cols>
  <sheetData>
    <row r="1" spans="2:7" ht="18">
      <c r="B1" s="86" t="s">
        <v>602</v>
      </c>
      <c r="D1" s="87"/>
      <c r="E1" s="88"/>
    </row>
    <row r="2" spans="2:7" ht="15">
      <c r="B2" s="89" t="s">
        <v>603</v>
      </c>
    </row>
    <row r="3" spans="2:7" ht="15.75">
      <c r="B3" s="90"/>
    </row>
    <row r="4" spans="2:7" s="87" customFormat="1" ht="18">
      <c r="C4" s="87" t="s">
        <v>604</v>
      </c>
    </row>
    <row r="7" spans="2:7">
      <c r="B7" s="85" t="s">
        <v>605</v>
      </c>
      <c r="F7" s="91">
        <f>Materiál_sp!J289</f>
        <v>0</v>
      </c>
      <c r="G7" s="92"/>
    </row>
    <row r="8" spans="2:7">
      <c r="F8" s="91"/>
      <c r="G8" s="92"/>
    </row>
    <row r="9" spans="2:7">
      <c r="B9" s="85" t="s">
        <v>606</v>
      </c>
      <c r="F9" s="91">
        <f>Svítidla!I88</f>
        <v>0</v>
      </c>
      <c r="G9" s="92"/>
    </row>
    <row r="10" spans="2:7">
      <c r="F10" s="91"/>
      <c r="G10" s="92"/>
    </row>
    <row r="11" spans="2:7">
      <c r="B11" s="85" t="s">
        <v>607</v>
      </c>
      <c r="F11" s="91">
        <f>Dodávka!J87</f>
        <v>0</v>
      </c>
      <c r="G11" s="92"/>
    </row>
    <row r="12" spans="2:7">
      <c r="F12" s="91"/>
      <c r="G12" s="92"/>
    </row>
    <row r="13" spans="2:7">
      <c r="B13" s="85" t="s">
        <v>608</v>
      </c>
      <c r="F13" s="91">
        <f>Materiál_sp!J306</f>
        <v>0</v>
      </c>
      <c r="G13" s="92"/>
    </row>
    <row r="14" spans="2:7">
      <c r="E14" s="85" t="s">
        <v>609</v>
      </c>
      <c r="F14" s="91"/>
      <c r="G14" s="92"/>
    </row>
    <row r="15" spans="2:7" ht="15" customHeight="1">
      <c r="B15" s="93" t="s">
        <v>610</v>
      </c>
      <c r="C15" s="94">
        <v>3</v>
      </c>
      <c r="D15" s="95" t="s">
        <v>0</v>
      </c>
      <c r="E15" s="92"/>
      <c r="F15" s="91">
        <f>F7/100*3</f>
        <v>0</v>
      </c>
      <c r="G15" s="92"/>
    </row>
    <row r="16" spans="2:7" ht="15.75" customHeight="1">
      <c r="B16" s="93" t="s">
        <v>611</v>
      </c>
      <c r="C16" s="94">
        <v>5</v>
      </c>
      <c r="D16" s="95" t="s">
        <v>0</v>
      </c>
      <c r="F16" s="91">
        <v>0</v>
      </c>
      <c r="G16" s="92"/>
    </row>
    <row r="17" spans="2:10">
      <c r="F17" s="91"/>
    </row>
    <row r="18" spans="2:10" ht="23.25" customHeight="1">
      <c r="F18" s="91"/>
    </row>
    <row r="19" spans="2:10" ht="13.5" thickBot="1">
      <c r="B19" s="96" t="s">
        <v>612</v>
      </c>
      <c r="C19" s="97"/>
      <c r="D19" s="97"/>
      <c r="E19" s="97"/>
      <c r="F19" s="98">
        <f>SUM(F7:F18)</f>
        <v>0</v>
      </c>
      <c r="H19" s="99"/>
      <c r="J19" s="92"/>
    </row>
    <row r="20" spans="2:10" ht="13.5" thickTop="1"/>
    <row r="21" spans="2:10" ht="15" customHeight="1">
      <c r="B21" s="85" t="s">
        <v>613</v>
      </c>
      <c r="H21" s="92"/>
    </row>
    <row r="22" spans="2:10">
      <c r="B22" s="85" t="s">
        <v>614</v>
      </c>
    </row>
    <row r="23" spans="2:10" ht="13.5" customHeight="1">
      <c r="B23" s="100"/>
      <c r="C23" s="101"/>
      <c r="D23" s="101"/>
      <c r="E23" s="101"/>
      <c r="F23" s="101"/>
      <c r="G23" s="101"/>
    </row>
    <row r="24" spans="2:10" ht="4.5" hidden="1" customHeight="1">
      <c r="B24" s="101"/>
      <c r="C24" s="101"/>
      <c r="D24" s="101"/>
      <c r="E24" s="101"/>
      <c r="F24" s="101"/>
      <c r="G24" s="101"/>
    </row>
    <row r="25" spans="2:10" ht="1.5" hidden="1" customHeight="1">
      <c r="B25" s="101"/>
      <c r="C25" s="101"/>
      <c r="D25" s="101"/>
      <c r="E25" s="101"/>
      <c r="F25" s="101"/>
      <c r="G25" s="101"/>
    </row>
    <row r="26" spans="2:10" ht="2.25" hidden="1" customHeight="1">
      <c r="B26" s="101"/>
      <c r="C26" s="101"/>
      <c r="D26" s="101"/>
      <c r="E26" s="101"/>
      <c r="F26" s="101"/>
      <c r="G26" s="101"/>
    </row>
    <row r="27" spans="2:10" ht="1.5" hidden="1" customHeight="1">
      <c r="B27" s="101"/>
      <c r="C27" s="101"/>
      <c r="D27" s="101"/>
      <c r="E27" s="101"/>
      <c r="F27" s="101"/>
      <c r="G27" s="101"/>
    </row>
    <row r="29" spans="2:10">
      <c r="B29" s="85" t="s">
        <v>615</v>
      </c>
    </row>
    <row r="32" spans="2:10" ht="12" customHeight="1">
      <c r="F32" s="102"/>
    </row>
    <row r="33" spans="2:6">
      <c r="B33" s="103"/>
      <c r="F33" s="94" t="s">
        <v>616</v>
      </c>
    </row>
  </sheetData>
  <mergeCells count="1">
    <mergeCell ref="B23:G27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2A52-CB55-444A-A57C-BED98EEAC692}">
  <sheetPr filterMode="1"/>
  <dimension ref="A1:O376"/>
  <sheetViews>
    <sheetView view="pageBreakPreview" zoomScale="60" zoomScaleNormal="90" workbookViewId="0">
      <selection activeCell="N111" sqref="N111"/>
    </sheetView>
  </sheetViews>
  <sheetFormatPr defaultRowHeight="12.75"/>
  <cols>
    <col min="1" max="1" width="4.140625" style="104" customWidth="1"/>
    <col min="2" max="2" width="11.140625" style="104" customWidth="1"/>
    <col min="3" max="3" width="9.140625" style="105"/>
    <col min="4" max="4" width="1.85546875" style="106" customWidth="1"/>
    <col min="5" max="5" width="42.28515625" style="104" customWidth="1"/>
    <col min="6" max="6" width="19" style="106" bestFit="1" customWidth="1"/>
    <col min="7" max="7" width="8.85546875" style="107" bestFit="1" customWidth="1"/>
    <col min="8" max="8" width="8.42578125" style="106" customWidth="1"/>
    <col min="9" max="9" width="11.140625" style="105" customWidth="1"/>
    <col min="10" max="10" width="16.42578125" style="104" customWidth="1"/>
    <col min="11" max="11" width="9.140625" style="104"/>
    <col min="12" max="12" width="10.42578125" style="104" bestFit="1" customWidth="1"/>
    <col min="13" max="256" width="9.140625" style="104"/>
    <col min="257" max="257" width="4.140625" style="104" customWidth="1"/>
    <col min="258" max="258" width="11.140625" style="104" customWidth="1"/>
    <col min="259" max="259" width="9.140625" style="104"/>
    <col min="260" max="260" width="1.85546875" style="104" customWidth="1"/>
    <col min="261" max="261" width="42.28515625" style="104" customWidth="1"/>
    <col min="262" max="262" width="19" style="104" bestFit="1" customWidth="1"/>
    <col min="263" max="263" width="8.85546875" style="104" bestFit="1" customWidth="1"/>
    <col min="264" max="264" width="8.42578125" style="104" customWidth="1"/>
    <col min="265" max="265" width="11.140625" style="104" customWidth="1"/>
    <col min="266" max="266" width="16.42578125" style="104" customWidth="1"/>
    <col min="267" max="267" width="9.140625" style="104"/>
    <col min="268" max="268" width="10.42578125" style="104" bestFit="1" customWidth="1"/>
    <col min="269" max="512" width="9.140625" style="104"/>
    <col min="513" max="513" width="4.140625" style="104" customWidth="1"/>
    <col min="514" max="514" width="11.140625" style="104" customWidth="1"/>
    <col min="515" max="515" width="9.140625" style="104"/>
    <col min="516" max="516" width="1.85546875" style="104" customWidth="1"/>
    <col min="517" max="517" width="42.28515625" style="104" customWidth="1"/>
    <col min="518" max="518" width="19" style="104" bestFit="1" customWidth="1"/>
    <col min="519" max="519" width="8.85546875" style="104" bestFit="1" customWidth="1"/>
    <col min="520" max="520" width="8.42578125" style="104" customWidth="1"/>
    <col min="521" max="521" width="11.140625" style="104" customWidth="1"/>
    <col min="522" max="522" width="16.42578125" style="104" customWidth="1"/>
    <col min="523" max="523" width="9.140625" style="104"/>
    <col min="524" max="524" width="10.42578125" style="104" bestFit="1" customWidth="1"/>
    <col min="525" max="768" width="9.140625" style="104"/>
    <col min="769" max="769" width="4.140625" style="104" customWidth="1"/>
    <col min="770" max="770" width="11.140625" style="104" customWidth="1"/>
    <col min="771" max="771" width="9.140625" style="104"/>
    <col min="772" max="772" width="1.85546875" style="104" customWidth="1"/>
    <col min="773" max="773" width="42.28515625" style="104" customWidth="1"/>
    <col min="774" max="774" width="19" style="104" bestFit="1" customWidth="1"/>
    <col min="775" max="775" width="8.85546875" style="104" bestFit="1" customWidth="1"/>
    <col min="776" max="776" width="8.42578125" style="104" customWidth="1"/>
    <col min="777" max="777" width="11.140625" style="104" customWidth="1"/>
    <col min="778" max="778" width="16.42578125" style="104" customWidth="1"/>
    <col min="779" max="779" width="9.140625" style="104"/>
    <col min="780" max="780" width="10.42578125" style="104" bestFit="1" customWidth="1"/>
    <col min="781" max="1024" width="9.140625" style="104"/>
    <col min="1025" max="1025" width="4.140625" style="104" customWidth="1"/>
    <col min="1026" max="1026" width="11.140625" style="104" customWidth="1"/>
    <col min="1027" max="1027" width="9.140625" style="104"/>
    <col min="1028" max="1028" width="1.85546875" style="104" customWidth="1"/>
    <col min="1029" max="1029" width="42.28515625" style="104" customWidth="1"/>
    <col min="1030" max="1030" width="19" style="104" bestFit="1" customWidth="1"/>
    <col min="1031" max="1031" width="8.85546875" style="104" bestFit="1" customWidth="1"/>
    <col min="1032" max="1032" width="8.42578125" style="104" customWidth="1"/>
    <col min="1033" max="1033" width="11.140625" style="104" customWidth="1"/>
    <col min="1034" max="1034" width="16.42578125" style="104" customWidth="1"/>
    <col min="1035" max="1035" width="9.140625" style="104"/>
    <col min="1036" max="1036" width="10.42578125" style="104" bestFit="1" customWidth="1"/>
    <col min="1037" max="1280" width="9.140625" style="104"/>
    <col min="1281" max="1281" width="4.140625" style="104" customWidth="1"/>
    <col min="1282" max="1282" width="11.140625" style="104" customWidth="1"/>
    <col min="1283" max="1283" width="9.140625" style="104"/>
    <col min="1284" max="1284" width="1.85546875" style="104" customWidth="1"/>
    <col min="1285" max="1285" width="42.28515625" style="104" customWidth="1"/>
    <col min="1286" max="1286" width="19" style="104" bestFit="1" customWidth="1"/>
    <col min="1287" max="1287" width="8.85546875" style="104" bestFit="1" customWidth="1"/>
    <col min="1288" max="1288" width="8.42578125" style="104" customWidth="1"/>
    <col min="1289" max="1289" width="11.140625" style="104" customWidth="1"/>
    <col min="1290" max="1290" width="16.42578125" style="104" customWidth="1"/>
    <col min="1291" max="1291" width="9.140625" style="104"/>
    <col min="1292" max="1292" width="10.42578125" style="104" bestFit="1" customWidth="1"/>
    <col min="1293" max="1536" width="9.140625" style="104"/>
    <col min="1537" max="1537" width="4.140625" style="104" customWidth="1"/>
    <col min="1538" max="1538" width="11.140625" style="104" customWidth="1"/>
    <col min="1539" max="1539" width="9.140625" style="104"/>
    <col min="1540" max="1540" width="1.85546875" style="104" customWidth="1"/>
    <col min="1541" max="1541" width="42.28515625" style="104" customWidth="1"/>
    <col min="1542" max="1542" width="19" style="104" bestFit="1" customWidth="1"/>
    <col min="1543" max="1543" width="8.85546875" style="104" bestFit="1" customWidth="1"/>
    <col min="1544" max="1544" width="8.42578125" style="104" customWidth="1"/>
    <col min="1545" max="1545" width="11.140625" style="104" customWidth="1"/>
    <col min="1546" max="1546" width="16.42578125" style="104" customWidth="1"/>
    <col min="1547" max="1547" width="9.140625" style="104"/>
    <col min="1548" max="1548" width="10.42578125" style="104" bestFit="1" customWidth="1"/>
    <col min="1549" max="1792" width="9.140625" style="104"/>
    <col min="1793" max="1793" width="4.140625" style="104" customWidth="1"/>
    <col min="1794" max="1794" width="11.140625" style="104" customWidth="1"/>
    <col min="1795" max="1795" width="9.140625" style="104"/>
    <col min="1796" max="1796" width="1.85546875" style="104" customWidth="1"/>
    <col min="1797" max="1797" width="42.28515625" style="104" customWidth="1"/>
    <col min="1798" max="1798" width="19" style="104" bestFit="1" customWidth="1"/>
    <col min="1799" max="1799" width="8.85546875" style="104" bestFit="1" customWidth="1"/>
    <col min="1800" max="1800" width="8.42578125" style="104" customWidth="1"/>
    <col min="1801" max="1801" width="11.140625" style="104" customWidth="1"/>
    <col min="1802" max="1802" width="16.42578125" style="104" customWidth="1"/>
    <col min="1803" max="1803" width="9.140625" style="104"/>
    <col min="1804" max="1804" width="10.42578125" style="104" bestFit="1" customWidth="1"/>
    <col min="1805" max="2048" width="9.140625" style="104"/>
    <col min="2049" max="2049" width="4.140625" style="104" customWidth="1"/>
    <col min="2050" max="2050" width="11.140625" style="104" customWidth="1"/>
    <col min="2051" max="2051" width="9.140625" style="104"/>
    <col min="2052" max="2052" width="1.85546875" style="104" customWidth="1"/>
    <col min="2053" max="2053" width="42.28515625" style="104" customWidth="1"/>
    <col min="2054" max="2054" width="19" style="104" bestFit="1" customWidth="1"/>
    <col min="2055" max="2055" width="8.85546875" style="104" bestFit="1" customWidth="1"/>
    <col min="2056" max="2056" width="8.42578125" style="104" customWidth="1"/>
    <col min="2057" max="2057" width="11.140625" style="104" customWidth="1"/>
    <col min="2058" max="2058" width="16.42578125" style="104" customWidth="1"/>
    <col min="2059" max="2059" width="9.140625" style="104"/>
    <col min="2060" max="2060" width="10.42578125" style="104" bestFit="1" customWidth="1"/>
    <col min="2061" max="2304" width="9.140625" style="104"/>
    <col min="2305" max="2305" width="4.140625" style="104" customWidth="1"/>
    <col min="2306" max="2306" width="11.140625" style="104" customWidth="1"/>
    <col min="2307" max="2307" width="9.140625" style="104"/>
    <col min="2308" max="2308" width="1.85546875" style="104" customWidth="1"/>
    <col min="2309" max="2309" width="42.28515625" style="104" customWidth="1"/>
    <col min="2310" max="2310" width="19" style="104" bestFit="1" customWidth="1"/>
    <col min="2311" max="2311" width="8.85546875" style="104" bestFit="1" customWidth="1"/>
    <col min="2312" max="2312" width="8.42578125" style="104" customWidth="1"/>
    <col min="2313" max="2313" width="11.140625" style="104" customWidth="1"/>
    <col min="2314" max="2314" width="16.42578125" style="104" customWidth="1"/>
    <col min="2315" max="2315" width="9.140625" style="104"/>
    <col min="2316" max="2316" width="10.42578125" style="104" bestFit="1" customWidth="1"/>
    <col min="2317" max="2560" width="9.140625" style="104"/>
    <col min="2561" max="2561" width="4.140625" style="104" customWidth="1"/>
    <col min="2562" max="2562" width="11.140625" style="104" customWidth="1"/>
    <col min="2563" max="2563" width="9.140625" style="104"/>
    <col min="2564" max="2564" width="1.85546875" style="104" customWidth="1"/>
    <col min="2565" max="2565" width="42.28515625" style="104" customWidth="1"/>
    <col min="2566" max="2566" width="19" style="104" bestFit="1" customWidth="1"/>
    <col min="2567" max="2567" width="8.85546875" style="104" bestFit="1" customWidth="1"/>
    <col min="2568" max="2568" width="8.42578125" style="104" customWidth="1"/>
    <col min="2569" max="2569" width="11.140625" style="104" customWidth="1"/>
    <col min="2570" max="2570" width="16.42578125" style="104" customWidth="1"/>
    <col min="2571" max="2571" width="9.140625" style="104"/>
    <col min="2572" max="2572" width="10.42578125" style="104" bestFit="1" customWidth="1"/>
    <col min="2573" max="2816" width="9.140625" style="104"/>
    <col min="2817" max="2817" width="4.140625" style="104" customWidth="1"/>
    <col min="2818" max="2818" width="11.140625" style="104" customWidth="1"/>
    <col min="2819" max="2819" width="9.140625" style="104"/>
    <col min="2820" max="2820" width="1.85546875" style="104" customWidth="1"/>
    <col min="2821" max="2821" width="42.28515625" style="104" customWidth="1"/>
    <col min="2822" max="2822" width="19" style="104" bestFit="1" customWidth="1"/>
    <col min="2823" max="2823" width="8.85546875" style="104" bestFit="1" customWidth="1"/>
    <col min="2824" max="2824" width="8.42578125" style="104" customWidth="1"/>
    <col min="2825" max="2825" width="11.140625" style="104" customWidth="1"/>
    <col min="2826" max="2826" width="16.42578125" style="104" customWidth="1"/>
    <col min="2827" max="2827" width="9.140625" style="104"/>
    <col min="2828" max="2828" width="10.42578125" style="104" bestFit="1" customWidth="1"/>
    <col min="2829" max="3072" width="9.140625" style="104"/>
    <col min="3073" max="3073" width="4.140625" style="104" customWidth="1"/>
    <col min="3074" max="3074" width="11.140625" style="104" customWidth="1"/>
    <col min="3075" max="3075" width="9.140625" style="104"/>
    <col min="3076" max="3076" width="1.85546875" style="104" customWidth="1"/>
    <col min="3077" max="3077" width="42.28515625" style="104" customWidth="1"/>
    <col min="3078" max="3078" width="19" style="104" bestFit="1" customWidth="1"/>
    <col min="3079" max="3079" width="8.85546875" style="104" bestFit="1" customWidth="1"/>
    <col min="3080" max="3080" width="8.42578125" style="104" customWidth="1"/>
    <col min="3081" max="3081" width="11.140625" style="104" customWidth="1"/>
    <col min="3082" max="3082" width="16.42578125" style="104" customWidth="1"/>
    <col min="3083" max="3083" width="9.140625" style="104"/>
    <col min="3084" max="3084" width="10.42578125" style="104" bestFit="1" customWidth="1"/>
    <col min="3085" max="3328" width="9.140625" style="104"/>
    <col min="3329" max="3329" width="4.140625" style="104" customWidth="1"/>
    <col min="3330" max="3330" width="11.140625" style="104" customWidth="1"/>
    <col min="3331" max="3331" width="9.140625" style="104"/>
    <col min="3332" max="3332" width="1.85546875" style="104" customWidth="1"/>
    <col min="3333" max="3333" width="42.28515625" style="104" customWidth="1"/>
    <col min="3334" max="3334" width="19" style="104" bestFit="1" customWidth="1"/>
    <col min="3335" max="3335" width="8.85546875" style="104" bestFit="1" customWidth="1"/>
    <col min="3336" max="3336" width="8.42578125" style="104" customWidth="1"/>
    <col min="3337" max="3337" width="11.140625" style="104" customWidth="1"/>
    <col min="3338" max="3338" width="16.42578125" style="104" customWidth="1"/>
    <col min="3339" max="3339" width="9.140625" style="104"/>
    <col min="3340" max="3340" width="10.42578125" style="104" bestFit="1" customWidth="1"/>
    <col min="3341" max="3584" width="9.140625" style="104"/>
    <col min="3585" max="3585" width="4.140625" style="104" customWidth="1"/>
    <col min="3586" max="3586" width="11.140625" style="104" customWidth="1"/>
    <col min="3587" max="3587" width="9.140625" style="104"/>
    <col min="3588" max="3588" width="1.85546875" style="104" customWidth="1"/>
    <col min="3589" max="3589" width="42.28515625" style="104" customWidth="1"/>
    <col min="3590" max="3590" width="19" style="104" bestFit="1" customWidth="1"/>
    <col min="3591" max="3591" width="8.85546875" style="104" bestFit="1" customWidth="1"/>
    <col min="3592" max="3592" width="8.42578125" style="104" customWidth="1"/>
    <col min="3593" max="3593" width="11.140625" style="104" customWidth="1"/>
    <col min="3594" max="3594" width="16.42578125" style="104" customWidth="1"/>
    <col min="3595" max="3595" width="9.140625" style="104"/>
    <col min="3596" max="3596" width="10.42578125" style="104" bestFit="1" customWidth="1"/>
    <col min="3597" max="3840" width="9.140625" style="104"/>
    <col min="3841" max="3841" width="4.140625" style="104" customWidth="1"/>
    <col min="3842" max="3842" width="11.140625" style="104" customWidth="1"/>
    <col min="3843" max="3843" width="9.140625" style="104"/>
    <col min="3844" max="3844" width="1.85546875" style="104" customWidth="1"/>
    <col min="3845" max="3845" width="42.28515625" style="104" customWidth="1"/>
    <col min="3846" max="3846" width="19" style="104" bestFit="1" customWidth="1"/>
    <col min="3847" max="3847" width="8.85546875" style="104" bestFit="1" customWidth="1"/>
    <col min="3848" max="3848" width="8.42578125" style="104" customWidth="1"/>
    <col min="3849" max="3849" width="11.140625" style="104" customWidth="1"/>
    <col min="3850" max="3850" width="16.42578125" style="104" customWidth="1"/>
    <col min="3851" max="3851" width="9.140625" style="104"/>
    <col min="3852" max="3852" width="10.42578125" style="104" bestFit="1" customWidth="1"/>
    <col min="3853" max="4096" width="9.140625" style="104"/>
    <col min="4097" max="4097" width="4.140625" style="104" customWidth="1"/>
    <col min="4098" max="4098" width="11.140625" style="104" customWidth="1"/>
    <col min="4099" max="4099" width="9.140625" style="104"/>
    <col min="4100" max="4100" width="1.85546875" style="104" customWidth="1"/>
    <col min="4101" max="4101" width="42.28515625" style="104" customWidth="1"/>
    <col min="4102" max="4102" width="19" style="104" bestFit="1" customWidth="1"/>
    <col min="4103" max="4103" width="8.85546875" style="104" bestFit="1" customWidth="1"/>
    <col min="4104" max="4104" width="8.42578125" style="104" customWidth="1"/>
    <col min="4105" max="4105" width="11.140625" style="104" customWidth="1"/>
    <col min="4106" max="4106" width="16.42578125" style="104" customWidth="1"/>
    <col min="4107" max="4107" width="9.140625" style="104"/>
    <col min="4108" max="4108" width="10.42578125" style="104" bestFit="1" customWidth="1"/>
    <col min="4109" max="4352" width="9.140625" style="104"/>
    <col min="4353" max="4353" width="4.140625" style="104" customWidth="1"/>
    <col min="4354" max="4354" width="11.140625" style="104" customWidth="1"/>
    <col min="4355" max="4355" width="9.140625" style="104"/>
    <col min="4356" max="4356" width="1.85546875" style="104" customWidth="1"/>
    <col min="4357" max="4357" width="42.28515625" style="104" customWidth="1"/>
    <col min="4358" max="4358" width="19" style="104" bestFit="1" customWidth="1"/>
    <col min="4359" max="4359" width="8.85546875" style="104" bestFit="1" customWidth="1"/>
    <col min="4360" max="4360" width="8.42578125" style="104" customWidth="1"/>
    <col min="4361" max="4361" width="11.140625" style="104" customWidth="1"/>
    <col min="4362" max="4362" width="16.42578125" style="104" customWidth="1"/>
    <col min="4363" max="4363" width="9.140625" style="104"/>
    <col min="4364" max="4364" width="10.42578125" style="104" bestFit="1" customWidth="1"/>
    <col min="4365" max="4608" width="9.140625" style="104"/>
    <col min="4609" max="4609" width="4.140625" style="104" customWidth="1"/>
    <col min="4610" max="4610" width="11.140625" style="104" customWidth="1"/>
    <col min="4611" max="4611" width="9.140625" style="104"/>
    <col min="4612" max="4612" width="1.85546875" style="104" customWidth="1"/>
    <col min="4613" max="4613" width="42.28515625" style="104" customWidth="1"/>
    <col min="4614" max="4614" width="19" style="104" bestFit="1" customWidth="1"/>
    <col min="4615" max="4615" width="8.85546875" style="104" bestFit="1" customWidth="1"/>
    <col min="4616" max="4616" width="8.42578125" style="104" customWidth="1"/>
    <col min="4617" max="4617" width="11.140625" style="104" customWidth="1"/>
    <col min="4618" max="4618" width="16.42578125" style="104" customWidth="1"/>
    <col min="4619" max="4619" width="9.140625" style="104"/>
    <col min="4620" max="4620" width="10.42578125" style="104" bestFit="1" customWidth="1"/>
    <col min="4621" max="4864" width="9.140625" style="104"/>
    <col min="4865" max="4865" width="4.140625" style="104" customWidth="1"/>
    <col min="4866" max="4866" width="11.140625" style="104" customWidth="1"/>
    <col min="4867" max="4867" width="9.140625" style="104"/>
    <col min="4868" max="4868" width="1.85546875" style="104" customWidth="1"/>
    <col min="4869" max="4869" width="42.28515625" style="104" customWidth="1"/>
    <col min="4870" max="4870" width="19" style="104" bestFit="1" customWidth="1"/>
    <col min="4871" max="4871" width="8.85546875" style="104" bestFit="1" customWidth="1"/>
    <col min="4872" max="4872" width="8.42578125" style="104" customWidth="1"/>
    <col min="4873" max="4873" width="11.140625" style="104" customWidth="1"/>
    <col min="4874" max="4874" width="16.42578125" style="104" customWidth="1"/>
    <col min="4875" max="4875" width="9.140625" style="104"/>
    <col min="4876" max="4876" width="10.42578125" style="104" bestFit="1" customWidth="1"/>
    <col min="4877" max="5120" width="9.140625" style="104"/>
    <col min="5121" max="5121" width="4.140625" style="104" customWidth="1"/>
    <col min="5122" max="5122" width="11.140625" style="104" customWidth="1"/>
    <col min="5123" max="5123" width="9.140625" style="104"/>
    <col min="5124" max="5124" width="1.85546875" style="104" customWidth="1"/>
    <col min="5125" max="5125" width="42.28515625" style="104" customWidth="1"/>
    <col min="5126" max="5126" width="19" style="104" bestFit="1" customWidth="1"/>
    <col min="5127" max="5127" width="8.85546875" style="104" bestFit="1" customWidth="1"/>
    <col min="5128" max="5128" width="8.42578125" style="104" customWidth="1"/>
    <col min="5129" max="5129" width="11.140625" style="104" customWidth="1"/>
    <col min="5130" max="5130" width="16.42578125" style="104" customWidth="1"/>
    <col min="5131" max="5131" width="9.140625" style="104"/>
    <col min="5132" max="5132" width="10.42578125" style="104" bestFit="1" customWidth="1"/>
    <col min="5133" max="5376" width="9.140625" style="104"/>
    <col min="5377" max="5377" width="4.140625" style="104" customWidth="1"/>
    <col min="5378" max="5378" width="11.140625" style="104" customWidth="1"/>
    <col min="5379" max="5379" width="9.140625" style="104"/>
    <col min="5380" max="5380" width="1.85546875" style="104" customWidth="1"/>
    <col min="5381" max="5381" width="42.28515625" style="104" customWidth="1"/>
    <col min="5382" max="5382" width="19" style="104" bestFit="1" customWidth="1"/>
    <col min="5383" max="5383" width="8.85546875" style="104" bestFit="1" customWidth="1"/>
    <col min="5384" max="5384" width="8.42578125" style="104" customWidth="1"/>
    <col min="5385" max="5385" width="11.140625" style="104" customWidth="1"/>
    <col min="5386" max="5386" width="16.42578125" style="104" customWidth="1"/>
    <col min="5387" max="5387" width="9.140625" style="104"/>
    <col min="5388" max="5388" width="10.42578125" style="104" bestFit="1" customWidth="1"/>
    <col min="5389" max="5632" width="9.140625" style="104"/>
    <col min="5633" max="5633" width="4.140625" style="104" customWidth="1"/>
    <col min="5634" max="5634" width="11.140625" style="104" customWidth="1"/>
    <col min="5635" max="5635" width="9.140625" style="104"/>
    <col min="5636" max="5636" width="1.85546875" style="104" customWidth="1"/>
    <col min="5637" max="5637" width="42.28515625" style="104" customWidth="1"/>
    <col min="5638" max="5638" width="19" style="104" bestFit="1" customWidth="1"/>
    <col min="5639" max="5639" width="8.85546875" style="104" bestFit="1" customWidth="1"/>
    <col min="5640" max="5640" width="8.42578125" style="104" customWidth="1"/>
    <col min="5641" max="5641" width="11.140625" style="104" customWidth="1"/>
    <col min="5642" max="5642" width="16.42578125" style="104" customWidth="1"/>
    <col min="5643" max="5643" width="9.140625" style="104"/>
    <col min="5644" max="5644" width="10.42578125" style="104" bestFit="1" customWidth="1"/>
    <col min="5645" max="5888" width="9.140625" style="104"/>
    <col min="5889" max="5889" width="4.140625" style="104" customWidth="1"/>
    <col min="5890" max="5890" width="11.140625" style="104" customWidth="1"/>
    <col min="5891" max="5891" width="9.140625" style="104"/>
    <col min="5892" max="5892" width="1.85546875" style="104" customWidth="1"/>
    <col min="5893" max="5893" width="42.28515625" style="104" customWidth="1"/>
    <col min="5894" max="5894" width="19" style="104" bestFit="1" customWidth="1"/>
    <col min="5895" max="5895" width="8.85546875" style="104" bestFit="1" customWidth="1"/>
    <col min="5896" max="5896" width="8.42578125" style="104" customWidth="1"/>
    <col min="5897" max="5897" width="11.140625" style="104" customWidth="1"/>
    <col min="5898" max="5898" width="16.42578125" style="104" customWidth="1"/>
    <col min="5899" max="5899" width="9.140625" style="104"/>
    <col min="5900" max="5900" width="10.42578125" style="104" bestFit="1" customWidth="1"/>
    <col min="5901" max="6144" width="9.140625" style="104"/>
    <col min="6145" max="6145" width="4.140625" style="104" customWidth="1"/>
    <col min="6146" max="6146" width="11.140625" style="104" customWidth="1"/>
    <col min="6147" max="6147" width="9.140625" style="104"/>
    <col min="6148" max="6148" width="1.85546875" style="104" customWidth="1"/>
    <col min="6149" max="6149" width="42.28515625" style="104" customWidth="1"/>
    <col min="6150" max="6150" width="19" style="104" bestFit="1" customWidth="1"/>
    <col min="6151" max="6151" width="8.85546875" style="104" bestFit="1" customWidth="1"/>
    <col min="6152" max="6152" width="8.42578125" style="104" customWidth="1"/>
    <col min="6153" max="6153" width="11.140625" style="104" customWidth="1"/>
    <col min="6154" max="6154" width="16.42578125" style="104" customWidth="1"/>
    <col min="6155" max="6155" width="9.140625" style="104"/>
    <col min="6156" max="6156" width="10.42578125" style="104" bestFit="1" customWidth="1"/>
    <col min="6157" max="6400" width="9.140625" style="104"/>
    <col min="6401" max="6401" width="4.140625" style="104" customWidth="1"/>
    <col min="6402" max="6402" width="11.140625" style="104" customWidth="1"/>
    <col min="6403" max="6403" width="9.140625" style="104"/>
    <col min="6404" max="6404" width="1.85546875" style="104" customWidth="1"/>
    <col min="6405" max="6405" width="42.28515625" style="104" customWidth="1"/>
    <col min="6406" max="6406" width="19" style="104" bestFit="1" customWidth="1"/>
    <col min="6407" max="6407" width="8.85546875" style="104" bestFit="1" customWidth="1"/>
    <col min="6408" max="6408" width="8.42578125" style="104" customWidth="1"/>
    <col min="6409" max="6409" width="11.140625" style="104" customWidth="1"/>
    <col min="6410" max="6410" width="16.42578125" style="104" customWidth="1"/>
    <col min="6411" max="6411" width="9.140625" style="104"/>
    <col min="6412" max="6412" width="10.42578125" style="104" bestFit="1" customWidth="1"/>
    <col min="6413" max="6656" width="9.140625" style="104"/>
    <col min="6657" max="6657" width="4.140625" style="104" customWidth="1"/>
    <col min="6658" max="6658" width="11.140625" style="104" customWidth="1"/>
    <col min="6659" max="6659" width="9.140625" style="104"/>
    <col min="6660" max="6660" width="1.85546875" style="104" customWidth="1"/>
    <col min="6661" max="6661" width="42.28515625" style="104" customWidth="1"/>
    <col min="6662" max="6662" width="19" style="104" bestFit="1" customWidth="1"/>
    <col min="6663" max="6663" width="8.85546875" style="104" bestFit="1" customWidth="1"/>
    <col min="6664" max="6664" width="8.42578125" style="104" customWidth="1"/>
    <col min="6665" max="6665" width="11.140625" style="104" customWidth="1"/>
    <col min="6666" max="6666" width="16.42578125" style="104" customWidth="1"/>
    <col min="6667" max="6667" width="9.140625" style="104"/>
    <col min="6668" max="6668" width="10.42578125" style="104" bestFit="1" customWidth="1"/>
    <col min="6669" max="6912" width="9.140625" style="104"/>
    <col min="6913" max="6913" width="4.140625" style="104" customWidth="1"/>
    <col min="6914" max="6914" width="11.140625" style="104" customWidth="1"/>
    <col min="6915" max="6915" width="9.140625" style="104"/>
    <col min="6916" max="6916" width="1.85546875" style="104" customWidth="1"/>
    <col min="6917" max="6917" width="42.28515625" style="104" customWidth="1"/>
    <col min="6918" max="6918" width="19" style="104" bestFit="1" customWidth="1"/>
    <col min="6919" max="6919" width="8.85546875" style="104" bestFit="1" customWidth="1"/>
    <col min="6920" max="6920" width="8.42578125" style="104" customWidth="1"/>
    <col min="6921" max="6921" width="11.140625" style="104" customWidth="1"/>
    <col min="6922" max="6922" width="16.42578125" style="104" customWidth="1"/>
    <col min="6923" max="6923" width="9.140625" style="104"/>
    <col min="6924" max="6924" width="10.42578125" style="104" bestFit="1" customWidth="1"/>
    <col min="6925" max="7168" width="9.140625" style="104"/>
    <col min="7169" max="7169" width="4.140625" style="104" customWidth="1"/>
    <col min="7170" max="7170" width="11.140625" style="104" customWidth="1"/>
    <col min="7171" max="7171" width="9.140625" style="104"/>
    <col min="7172" max="7172" width="1.85546875" style="104" customWidth="1"/>
    <col min="7173" max="7173" width="42.28515625" style="104" customWidth="1"/>
    <col min="7174" max="7174" width="19" style="104" bestFit="1" customWidth="1"/>
    <col min="7175" max="7175" width="8.85546875" style="104" bestFit="1" customWidth="1"/>
    <col min="7176" max="7176" width="8.42578125" style="104" customWidth="1"/>
    <col min="7177" max="7177" width="11.140625" style="104" customWidth="1"/>
    <col min="7178" max="7178" width="16.42578125" style="104" customWidth="1"/>
    <col min="7179" max="7179" width="9.140625" style="104"/>
    <col min="7180" max="7180" width="10.42578125" style="104" bestFit="1" customWidth="1"/>
    <col min="7181" max="7424" width="9.140625" style="104"/>
    <col min="7425" max="7425" width="4.140625" style="104" customWidth="1"/>
    <col min="7426" max="7426" width="11.140625" style="104" customWidth="1"/>
    <col min="7427" max="7427" width="9.140625" style="104"/>
    <col min="7428" max="7428" width="1.85546875" style="104" customWidth="1"/>
    <col min="7429" max="7429" width="42.28515625" style="104" customWidth="1"/>
    <col min="7430" max="7430" width="19" style="104" bestFit="1" customWidth="1"/>
    <col min="7431" max="7431" width="8.85546875" style="104" bestFit="1" customWidth="1"/>
    <col min="7432" max="7432" width="8.42578125" style="104" customWidth="1"/>
    <col min="7433" max="7433" width="11.140625" style="104" customWidth="1"/>
    <col min="7434" max="7434" width="16.42578125" style="104" customWidth="1"/>
    <col min="7435" max="7435" width="9.140625" style="104"/>
    <col min="7436" max="7436" width="10.42578125" style="104" bestFit="1" customWidth="1"/>
    <col min="7437" max="7680" width="9.140625" style="104"/>
    <col min="7681" max="7681" width="4.140625" style="104" customWidth="1"/>
    <col min="7682" max="7682" width="11.140625" style="104" customWidth="1"/>
    <col min="7683" max="7683" width="9.140625" style="104"/>
    <col min="7684" max="7684" width="1.85546875" style="104" customWidth="1"/>
    <col min="7685" max="7685" width="42.28515625" style="104" customWidth="1"/>
    <col min="7686" max="7686" width="19" style="104" bestFit="1" customWidth="1"/>
    <col min="7687" max="7687" width="8.85546875" style="104" bestFit="1" customWidth="1"/>
    <col min="7688" max="7688" width="8.42578125" style="104" customWidth="1"/>
    <col min="7689" max="7689" width="11.140625" style="104" customWidth="1"/>
    <col min="7690" max="7690" width="16.42578125" style="104" customWidth="1"/>
    <col min="7691" max="7691" width="9.140625" style="104"/>
    <col min="7692" max="7692" width="10.42578125" style="104" bestFit="1" customWidth="1"/>
    <col min="7693" max="7936" width="9.140625" style="104"/>
    <col min="7937" max="7937" width="4.140625" style="104" customWidth="1"/>
    <col min="7938" max="7938" width="11.140625" style="104" customWidth="1"/>
    <col min="7939" max="7939" width="9.140625" style="104"/>
    <col min="7940" max="7940" width="1.85546875" style="104" customWidth="1"/>
    <col min="7941" max="7941" width="42.28515625" style="104" customWidth="1"/>
    <col min="7942" max="7942" width="19" style="104" bestFit="1" customWidth="1"/>
    <col min="7943" max="7943" width="8.85546875" style="104" bestFit="1" customWidth="1"/>
    <col min="7944" max="7944" width="8.42578125" style="104" customWidth="1"/>
    <col min="7945" max="7945" width="11.140625" style="104" customWidth="1"/>
    <col min="7946" max="7946" width="16.42578125" style="104" customWidth="1"/>
    <col min="7947" max="7947" width="9.140625" style="104"/>
    <col min="7948" max="7948" width="10.42578125" style="104" bestFit="1" customWidth="1"/>
    <col min="7949" max="8192" width="9.140625" style="104"/>
    <col min="8193" max="8193" width="4.140625" style="104" customWidth="1"/>
    <col min="8194" max="8194" width="11.140625" style="104" customWidth="1"/>
    <col min="8195" max="8195" width="9.140625" style="104"/>
    <col min="8196" max="8196" width="1.85546875" style="104" customWidth="1"/>
    <col min="8197" max="8197" width="42.28515625" style="104" customWidth="1"/>
    <col min="8198" max="8198" width="19" style="104" bestFit="1" customWidth="1"/>
    <col min="8199" max="8199" width="8.85546875" style="104" bestFit="1" customWidth="1"/>
    <col min="8200" max="8200" width="8.42578125" style="104" customWidth="1"/>
    <col min="8201" max="8201" width="11.140625" style="104" customWidth="1"/>
    <col min="8202" max="8202" width="16.42578125" style="104" customWidth="1"/>
    <col min="8203" max="8203" width="9.140625" style="104"/>
    <col min="8204" max="8204" width="10.42578125" style="104" bestFit="1" customWidth="1"/>
    <col min="8205" max="8448" width="9.140625" style="104"/>
    <col min="8449" max="8449" width="4.140625" style="104" customWidth="1"/>
    <col min="8450" max="8450" width="11.140625" style="104" customWidth="1"/>
    <col min="8451" max="8451" width="9.140625" style="104"/>
    <col min="8452" max="8452" width="1.85546875" style="104" customWidth="1"/>
    <col min="8453" max="8453" width="42.28515625" style="104" customWidth="1"/>
    <col min="8454" max="8454" width="19" style="104" bestFit="1" customWidth="1"/>
    <col min="8455" max="8455" width="8.85546875" style="104" bestFit="1" customWidth="1"/>
    <col min="8456" max="8456" width="8.42578125" style="104" customWidth="1"/>
    <col min="8457" max="8457" width="11.140625" style="104" customWidth="1"/>
    <col min="8458" max="8458" width="16.42578125" style="104" customWidth="1"/>
    <col min="8459" max="8459" width="9.140625" style="104"/>
    <col min="8460" max="8460" width="10.42578125" style="104" bestFit="1" customWidth="1"/>
    <col min="8461" max="8704" width="9.140625" style="104"/>
    <col min="8705" max="8705" width="4.140625" style="104" customWidth="1"/>
    <col min="8706" max="8706" width="11.140625" style="104" customWidth="1"/>
    <col min="8707" max="8707" width="9.140625" style="104"/>
    <col min="8708" max="8708" width="1.85546875" style="104" customWidth="1"/>
    <col min="8709" max="8709" width="42.28515625" style="104" customWidth="1"/>
    <col min="8710" max="8710" width="19" style="104" bestFit="1" customWidth="1"/>
    <col min="8711" max="8711" width="8.85546875" style="104" bestFit="1" customWidth="1"/>
    <col min="8712" max="8712" width="8.42578125" style="104" customWidth="1"/>
    <col min="8713" max="8713" width="11.140625" style="104" customWidth="1"/>
    <col min="8714" max="8714" width="16.42578125" style="104" customWidth="1"/>
    <col min="8715" max="8715" width="9.140625" style="104"/>
    <col min="8716" max="8716" width="10.42578125" style="104" bestFit="1" customWidth="1"/>
    <col min="8717" max="8960" width="9.140625" style="104"/>
    <col min="8961" max="8961" width="4.140625" style="104" customWidth="1"/>
    <col min="8962" max="8962" width="11.140625" style="104" customWidth="1"/>
    <col min="8963" max="8963" width="9.140625" style="104"/>
    <col min="8964" max="8964" width="1.85546875" style="104" customWidth="1"/>
    <col min="8965" max="8965" width="42.28515625" style="104" customWidth="1"/>
    <col min="8966" max="8966" width="19" style="104" bestFit="1" customWidth="1"/>
    <col min="8967" max="8967" width="8.85546875" style="104" bestFit="1" customWidth="1"/>
    <col min="8968" max="8968" width="8.42578125" style="104" customWidth="1"/>
    <col min="8969" max="8969" width="11.140625" style="104" customWidth="1"/>
    <col min="8970" max="8970" width="16.42578125" style="104" customWidth="1"/>
    <col min="8971" max="8971" width="9.140625" style="104"/>
    <col min="8972" max="8972" width="10.42578125" style="104" bestFit="1" customWidth="1"/>
    <col min="8973" max="9216" width="9.140625" style="104"/>
    <col min="9217" max="9217" width="4.140625" style="104" customWidth="1"/>
    <col min="9218" max="9218" width="11.140625" style="104" customWidth="1"/>
    <col min="9219" max="9219" width="9.140625" style="104"/>
    <col min="9220" max="9220" width="1.85546875" style="104" customWidth="1"/>
    <col min="9221" max="9221" width="42.28515625" style="104" customWidth="1"/>
    <col min="9222" max="9222" width="19" style="104" bestFit="1" customWidth="1"/>
    <col min="9223" max="9223" width="8.85546875" style="104" bestFit="1" customWidth="1"/>
    <col min="9224" max="9224" width="8.42578125" style="104" customWidth="1"/>
    <col min="9225" max="9225" width="11.140625" style="104" customWidth="1"/>
    <col min="9226" max="9226" width="16.42578125" style="104" customWidth="1"/>
    <col min="9227" max="9227" width="9.140625" style="104"/>
    <col min="9228" max="9228" width="10.42578125" style="104" bestFit="1" customWidth="1"/>
    <col min="9229" max="9472" width="9.140625" style="104"/>
    <col min="9473" max="9473" width="4.140625" style="104" customWidth="1"/>
    <col min="9474" max="9474" width="11.140625" style="104" customWidth="1"/>
    <col min="9475" max="9475" width="9.140625" style="104"/>
    <col min="9476" max="9476" width="1.85546875" style="104" customWidth="1"/>
    <col min="9477" max="9477" width="42.28515625" style="104" customWidth="1"/>
    <col min="9478" max="9478" width="19" style="104" bestFit="1" customWidth="1"/>
    <col min="9479" max="9479" width="8.85546875" style="104" bestFit="1" customWidth="1"/>
    <col min="9480" max="9480" width="8.42578125" style="104" customWidth="1"/>
    <col min="9481" max="9481" width="11.140625" style="104" customWidth="1"/>
    <col min="9482" max="9482" width="16.42578125" style="104" customWidth="1"/>
    <col min="9483" max="9483" width="9.140625" style="104"/>
    <col min="9484" max="9484" width="10.42578125" style="104" bestFit="1" customWidth="1"/>
    <col min="9485" max="9728" width="9.140625" style="104"/>
    <col min="9729" max="9729" width="4.140625" style="104" customWidth="1"/>
    <col min="9730" max="9730" width="11.140625" style="104" customWidth="1"/>
    <col min="9731" max="9731" width="9.140625" style="104"/>
    <col min="9732" max="9732" width="1.85546875" style="104" customWidth="1"/>
    <col min="9733" max="9733" width="42.28515625" style="104" customWidth="1"/>
    <col min="9734" max="9734" width="19" style="104" bestFit="1" customWidth="1"/>
    <col min="9735" max="9735" width="8.85546875" style="104" bestFit="1" customWidth="1"/>
    <col min="9736" max="9736" width="8.42578125" style="104" customWidth="1"/>
    <col min="9737" max="9737" width="11.140625" style="104" customWidth="1"/>
    <col min="9738" max="9738" width="16.42578125" style="104" customWidth="1"/>
    <col min="9739" max="9739" width="9.140625" style="104"/>
    <col min="9740" max="9740" width="10.42578125" style="104" bestFit="1" customWidth="1"/>
    <col min="9741" max="9984" width="9.140625" style="104"/>
    <col min="9985" max="9985" width="4.140625" style="104" customWidth="1"/>
    <col min="9986" max="9986" width="11.140625" style="104" customWidth="1"/>
    <col min="9987" max="9987" width="9.140625" style="104"/>
    <col min="9988" max="9988" width="1.85546875" style="104" customWidth="1"/>
    <col min="9989" max="9989" width="42.28515625" style="104" customWidth="1"/>
    <col min="9990" max="9990" width="19" style="104" bestFit="1" customWidth="1"/>
    <col min="9991" max="9991" width="8.85546875" style="104" bestFit="1" customWidth="1"/>
    <col min="9992" max="9992" width="8.42578125" style="104" customWidth="1"/>
    <col min="9993" max="9993" width="11.140625" style="104" customWidth="1"/>
    <col min="9994" max="9994" width="16.42578125" style="104" customWidth="1"/>
    <col min="9995" max="9995" width="9.140625" style="104"/>
    <col min="9996" max="9996" width="10.42578125" style="104" bestFit="1" customWidth="1"/>
    <col min="9997" max="10240" width="9.140625" style="104"/>
    <col min="10241" max="10241" width="4.140625" style="104" customWidth="1"/>
    <col min="10242" max="10242" width="11.140625" style="104" customWidth="1"/>
    <col min="10243" max="10243" width="9.140625" style="104"/>
    <col min="10244" max="10244" width="1.85546875" style="104" customWidth="1"/>
    <col min="10245" max="10245" width="42.28515625" style="104" customWidth="1"/>
    <col min="10246" max="10246" width="19" style="104" bestFit="1" customWidth="1"/>
    <col min="10247" max="10247" width="8.85546875" style="104" bestFit="1" customWidth="1"/>
    <col min="10248" max="10248" width="8.42578125" style="104" customWidth="1"/>
    <col min="10249" max="10249" width="11.140625" style="104" customWidth="1"/>
    <col min="10250" max="10250" width="16.42578125" style="104" customWidth="1"/>
    <col min="10251" max="10251" width="9.140625" style="104"/>
    <col min="10252" max="10252" width="10.42578125" style="104" bestFit="1" customWidth="1"/>
    <col min="10253" max="10496" width="9.140625" style="104"/>
    <col min="10497" max="10497" width="4.140625" style="104" customWidth="1"/>
    <col min="10498" max="10498" width="11.140625" style="104" customWidth="1"/>
    <col min="10499" max="10499" width="9.140625" style="104"/>
    <col min="10500" max="10500" width="1.85546875" style="104" customWidth="1"/>
    <col min="10501" max="10501" width="42.28515625" style="104" customWidth="1"/>
    <col min="10502" max="10502" width="19" style="104" bestFit="1" customWidth="1"/>
    <col min="10503" max="10503" width="8.85546875" style="104" bestFit="1" customWidth="1"/>
    <col min="10504" max="10504" width="8.42578125" style="104" customWidth="1"/>
    <col min="10505" max="10505" width="11.140625" style="104" customWidth="1"/>
    <col min="10506" max="10506" width="16.42578125" style="104" customWidth="1"/>
    <col min="10507" max="10507" width="9.140625" style="104"/>
    <col min="10508" max="10508" width="10.42578125" style="104" bestFit="1" customWidth="1"/>
    <col min="10509" max="10752" width="9.140625" style="104"/>
    <col min="10753" max="10753" width="4.140625" style="104" customWidth="1"/>
    <col min="10754" max="10754" width="11.140625" style="104" customWidth="1"/>
    <col min="10755" max="10755" width="9.140625" style="104"/>
    <col min="10756" max="10756" width="1.85546875" style="104" customWidth="1"/>
    <col min="10757" max="10757" width="42.28515625" style="104" customWidth="1"/>
    <col min="10758" max="10758" width="19" style="104" bestFit="1" customWidth="1"/>
    <col min="10759" max="10759" width="8.85546875" style="104" bestFit="1" customWidth="1"/>
    <col min="10760" max="10760" width="8.42578125" style="104" customWidth="1"/>
    <col min="10761" max="10761" width="11.140625" style="104" customWidth="1"/>
    <col min="10762" max="10762" width="16.42578125" style="104" customWidth="1"/>
    <col min="10763" max="10763" width="9.140625" style="104"/>
    <col min="10764" max="10764" width="10.42578125" style="104" bestFit="1" customWidth="1"/>
    <col min="10765" max="11008" width="9.140625" style="104"/>
    <col min="11009" max="11009" width="4.140625" style="104" customWidth="1"/>
    <col min="11010" max="11010" width="11.140625" style="104" customWidth="1"/>
    <col min="11011" max="11011" width="9.140625" style="104"/>
    <col min="11012" max="11012" width="1.85546875" style="104" customWidth="1"/>
    <col min="11013" max="11013" width="42.28515625" style="104" customWidth="1"/>
    <col min="11014" max="11014" width="19" style="104" bestFit="1" customWidth="1"/>
    <col min="11015" max="11015" width="8.85546875" style="104" bestFit="1" customWidth="1"/>
    <col min="11016" max="11016" width="8.42578125" style="104" customWidth="1"/>
    <col min="11017" max="11017" width="11.140625" style="104" customWidth="1"/>
    <col min="11018" max="11018" width="16.42578125" style="104" customWidth="1"/>
    <col min="11019" max="11019" width="9.140625" style="104"/>
    <col min="11020" max="11020" width="10.42578125" style="104" bestFit="1" customWidth="1"/>
    <col min="11021" max="11264" width="9.140625" style="104"/>
    <col min="11265" max="11265" width="4.140625" style="104" customWidth="1"/>
    <col min="11266" max="11266" width="11.140625" style="104" customWidth="1"/>
    <col min="11267" max="11267" width="9.140625" style="104"/>
    <col min="11268" max="11268" width="1.85546875" style="104" customWidth="1"/>
    <col min="11269" max="11269" width="42.28515625" style="104" customWidth="1"/>
    <col min="11270" max="11270" width="19" style="104" bestFit="1" customWidth="1"/>
    <col min="11271" max="11271" width="8.85546875" style="104" bestFit="1" customWidth="1"/>
    <col min="11272" max="11272" width="8.42578125" style="104" customWidth="1"/>
    <col min="11273" max="11273" width="11.140625" style="104" customWidth="1"/>
    <col min="11274" max="11274" width="16.42578125" style="104" customWidth="1"/>
    <col min="11275" max="11275" width="9.140625" style="104"/>
    <col min="11276" max="11276" width="10.42578125" style="104" bestFit="1" customWidth="1"/>
    <col min="11277" max="11520" width="9.140625" style="104"/>
    <col min="11521" max="11521" width="4.140625" style="104" customWidth="1"/>
    <col min="11522" max="11522" width="11.140625" style="104" customWidth="1"/>
    <col min="11523" max="11523" width="9.140625" style="104"/>
    <col min="11524" max="11524" width="1.85546875" style="104" customWidth="1"/>
    <col min="11525" max="11525" width="42.28515625" style="104" customWidth="1"/>
    <col min="11526" max="11526" width="19" style="104" bestFit="1" customWidth="1"/>
    <col min="11527" max="11527" width="8.85546875" style="104" bestFit="1" customWidth="1"/>
    <col min="11528" max="11528" width="8.42578125" style="104" customWidth="1"/>
    <col min="11529" max="11529" width="11.140625" style="104" customWidth="1"/>
    <col min="11530" max="11530" width="16.42578125" style="104" customWidth="1"/>
    <col min="11531" max="11531" width="9.140625" style="104"/>
    <col min="11532" max="11532" width="10.42578125" style="104" bestFit="1" customWidth="1"/>
    <col min="11533" max="11776" width="9.140625" style="104"/>
    <col min="11777" max="11777" width="4.140625" style="104" customWidth="1"/>
    <col min="11778" max="11778" width="11.140625" style="104" customWidth="1"/>
    <col min="11779" max="11779" width="9.140625" style="104"/>
    <col min="11780" max="11780" width="1.85546875" style="104" customWidth="1"/>
    <col min="11781" max="11781" width="42.28515625" style="104" customWidth="1"/>
    <col min="11782" max="11782" width="19" style="104" bestFit="1" customWidth="1"/>
    <col min="11783" max="11783" width="8.85546875" style="104" bestFit="1" customWidth="1"/>
    <col min="11784" max="11784" width="8.42578125" style="104" customWidth="1"/>
    <col min="11785" max="11785" width="11.140625" style="104" customWidth="1"/>
    <col min="11786" max="11786" width="16.42578125" style="104" customWidth="1"/>
    <col min="11787" max="11787" width="9.140625" style="104"/>
    <col min="11788" max="11788" width="10.42578125" style="104" bestFit="1" customWidth="1"/>
    <col min="11789" max="12032" width="9.140625" style="104"/>
    <col min="12033" max="12033" width="4.140625" style="104" customWidth="1"/>
    <col min="12034" max="12034" width="11.140625" style="104" customWidth="1"/>
    <col min="12035" max="12035" width="9.140625" style="104"/>
    <col min="12036" max="12036" width="1.85546875" style="104" customWidth="1"/>
    <col min="12037" max="12037" width="42.28515625" style="104" customWidth="1"/>
    <col min="12038" max="12038" width="19" style="104" bestFit="1" customWidth="1"/>
    <col min="12039" max="12039" width="8.85546875" style="104" bestFit="1" customWidth="1"/>
    <col min="12040" max="12040" width="8.42578125" style="104" customWidth="1"/>
    <col min="12041" max="12041" width="11.140625" style="104" customWidth="1"/>
    <col min="12042" max="12042" width="16.42578125" style="104" customWidth="1"/>
    <col min="12043" max="12043" width="9.140625" style="104"/>
    <col min="12044" max="12044" width="10.42578125" style="104" bestFit="1" customWidth="1"/>
    <col min="12045" max="12288" width="9.140625" style="104"/>
    <col min="12289" max="12289" width="4.140625" style="104" customWidth="1"/>
    <col min="12290" max="12290" width="11.140625" style="104" customWidth="1"/>
    <col min="12291" max="12291" width="9.140625" style="104"/>
    <col min="12292" max="12292" width="1.85546875" style="104" customWidth="1"/>
    <col min="12293" max="12293" width="42.28515625" style="104" customWidth="1"/>
    <col min="12294" max="12294" width="19" style="104" bestFit="1" customWidth="1"/>
    <col min="12295" max="12295" width="8.85546875" style="104" bestFit="1" customWidth="1"/>
    <col min="12296" max="12296" width="8.42578125" style="104" customWidth="1"/>
    <col min="12297" max="12297" width="11.140625" style="104" customWidth="1"/>
    <col min="12298" max="12298" width="16.42578125" style="104" customWidth="1"/>
    <col min="12299" max="12299" width="9.140625" style="104"/>
    <col min="12300" max="12300" width="10.42578125" style="104" bestFit="1" customWidth="1"/>
    <col min="12301" max="12544" width="9.140625" style="104"/>
    <col min="12545" max="12545" width="4.140625" style="104" customWidth="1"/>
    <col min="12546" max="12546" width="11.140625" style="104" customWidth="1"/>
    <col min="12547" max="12547" width="9.140625" style="104"/>
    <col min="12548" max="12548" width="1.85546875" style="104" customWidth="1"/>
    <col min="12549" max="12549" width="42.28515625" style="104" customWidth="1"/>
    <col min="12550" max="12550" width="19" style="104" bestFit="1" customWidth="1"/>
    <col min="12551" max="12551" width="8.85546875" style="104" bestFit="1" customWidth="1"/>
    <col min="12552" max="12552" width="8.42578125" style="104" customWidth="1"/>
    <col min="12553" max="12553" width="11.140625" style="104" customWidth="1"/>
    <col min="12554" max="12554" width="16.42578125" style="104" customWidth="1"/>
    <col min="12555" max="12555" width="9.140625" style="104"/>
    <col min="12556" max="12556" width="10.42578125" style="104" bestFit="1" customWidth="1"/>
    <col min="12557" max="12800" width="9.140625" style="104"/>
    <col min="12801" max="12801" width="4.140625" style="104" customWidth="1"/>
    <col min="12802" max="12802" width="11.140625" style="104" customWidth="1"/>
    <col min="12803" max="12803" width="9.140625" style="104"/>
    <col min="12804" max="12804" width="1.85546875" style="104" customWidth="1"/>
    <col min="12805" max="12805" width="42.28515625" style="104" customWidth="1"/>
    <col min="12806" max="12806" width="19" style="104" bestFit="1" customWidth="1"/>
    <col min="12807" max="12807" width="8.85546875" style="104" bestFit="1" customWidth="1"/>
    <col min="12808" max="12808" width="8.42578125" style="104" customWidth="1"/>
    <col min="12809" max="12809" width="11.140625" style="104" customWidth="1"/>
    <col min="12810" max="12810" width="16.42578125" style="104" customWidth="1"/>
    <col min="12811" max="12811" width="9.140625" style="104"/>
    <col min="12812" max="12812" width="10.42578125" style="104" bestFit="1" customWidth="1"/>
    <col min="12813" max="13056" width="9.140625" style="104"/>
    <col min="13057" max="13057" width="4.140625" style="104" customWidth="1"/>
    <col min="13058" max="13058" width="11.140625" style="104" customWidth="1"/>
    <col min="13059" max="13059" width="9.140625" style="104"/>
    <col min="13060" max="13060" width="1.85546875" style="104" customWidth="1"/>
    <col min="13061" max="13061" width="42.28515625" style="104" customWidth="1"/>
    <col min="13062" max="13062" width="19" style="104" bestFit="1" customWidth="1"/>
    <col min="13063" max="13063" width="8.85546875" style="104" bestFit="1" customWidth="1"/>
    <col min="13064" max="13064" width="8.42578125" style="104" customWidth="1"/>
    <col min="13065" max="13065" width="11.140625" style="104" customWidth="1"/>
    <col min="13066" max="13066" width="16.42578125" style="104" customWidth="1"/>
    <col min="13067" max="13067" width="9.140625" style="104"/>
    <col min="13068" max="13068" width="10.42578125" style="104" bestFit="1" customWidth="1"/>
    <col min="13069" max="13312" width="9.140625" style="104"/>
    <col min="13313" max="13313" width="4.140625" style="104" customWidth="1"/>
    <col min="13314" max="13314" width="11.140625" style="104" customWidth="1"/>
    <col min="13315" max="13315" width="9.140625" style="104"/>
    <col min="13316" max="13316" width="1.85546875" style="104" customWidth="1"/>
    <col min="13317" max="13317" width="42.28515625" style="104" customWidth="1"/>
    <col min="13318" max="13318" width="19" style="104" bestFit="1" customWidth="1"/>
    <col min="13319" max="13319" width="8.85546875" style="104" bestFit="1" customWidth="1"/>
    <col min="13320" max="13320" width="8.42578125" style="104" customWidth="1"/>
    <col min="13321" max="13321" width="11.140625" style="104" customWidth="1"/>
    <col min="13322" max="13322" width="16.42578125" style="104" customWidth="1"/>
    <col min="13323" max="13323" width="9.140625" style="104"/>
    <col min="13324" max="13324" width="10.42578125" style="104" bestFit="1" customWidth="1"/>
    <col min="13325" max="13568" width="9.140625" style="104"/>
    <col min="13569" max="13569" width="4.140625" style="104" customWidth="1"/>
    <col min="13570" max="13570" width="11.140625" style="104" customWidth="1"/>
    <col min="13571" max="13571" width="9.140625" style="104"/>
    <col min="13572" max="13572" width="1.85546875" style="104" customWidth="1"/>
    <col min="13573" max="13573" width="42.28515625" style="104" customWidth="1"/>
    <col min="13574" max="13574" width="19" style="104" bestFit="1" customWidth="1"/>
    <col min="13575" max="13575" width="8.85546875" style="104" bestFit="1" customWidth="1"/>
    <col min="13576" max="13576" width="8.42578125" style="104" customWidth="1"/>
    <col min="13577" max="13577" width="11.140625" style="104" customWidth="1"/>
    <col min="13578" max="13578" width="16.42578125" style="104" customWidth="1"/>
    <col min="13579" max="13579" width="9.140625" style="104"/>
    <col min="13580" max="13580" width="10.42578125" style="104" bestFit="1" customWidth="1"/>
    <col min="13581" max="13824" width="9.140625" style="104"/>
    <col min="13825" max="13825" width="4.140625" style="104" customWidth="1"/>
    <col min="13826" max="13826" width="11.140625" style="104" customWidth="1"/>
    <col min="13827" max="13827" width="9.140625" style="104"/>
    <col min="13828" max="13828" width="1.85546875" style="104" customWidth="1"/>
    <col min="13829" max="13829" width="42.28515625" style="104" customWidth="1"/>
    <col min="13830" max="13830" width="19" style="104" bestFit="1" customWidth="1"/>
    <col min="13831" max="13831" width="8.85546875" style="104" bestFit="1" customWidth="1"/>
    <col min="13832" max="13832" width="8.42578125" style="104" customWidth="1"/>
    <col min="13833" max="13833" width="11.140625" style="104" customWidth="1"/>
    <col min="13834" max="13834" width="16.42578125" style="104" customWidth="1"/>
    <col min="13835" max="13835" width="9.140625" style="104"/>
    <col min="13836" max="13836" width="10.42578125" style="104" bestFit="1" customWidth="1"/>
    <col min="13837" max="14080" width="9.140625" style="104"/>
    <col min="14081" max="14081" width="4.140625" style="104" customWidth="1"/>
    <col min="14082" max="14082" width="11.140625" style="104" customWidth="1"/>
    <col min="14083" max="14083" width="9.140625" style="104"/>
    <col min="14084" max="14084" width="1.85546875" style="104" customWidth="1"/>
    <col min="14085" max="14085" width="42.28515625" style="104" customWidth="1"/>
    <col min="14086" max="14086" width="19" style="104" bestFit="1" customWidth="1"/>
    <col min="14087" max="14087" width="8.85546875" style="104" bestFit="1" customWidth="1"/>
    <col min="14088" max="14088" width="8.42578125" style="104" customWidth="1"/>
    <col min="14089" max="14089" width="11.140625" style="104" customWidth="1"/>
    <col min="14090" max="14090" width="16.42578125" style="104" customWidth="1"/>
    <col min="14091" max="14091" width="9.140625" style="104"/>
    <col min="14092" max="14092" width="10.42578125" style="104" bestFit="1" customWidth="1"/>
    <col min="14093" max="14336" width="9.140625" style="104"/>
    <col min="14337" max="14337" width="4.140625" style="104" customWidth="1"/>
    <col min="14338" max="14338" width="11.140625" style="104" customWidth="1"/>
    <col min="14339" max="14339" width="9.140625" style="104"/>
    <col min="14340" max="14340" width="1.85546875" style="104" customWidth="1"/>
    <col min="14341" max="14341" width="42.28515625" style="104" customWidth="1"/>
    <col min="14342" max="14342" width="19" style="104" bestFit="1" customWidth="1"/>
    <col min="14343" max="14343" width="8.85546875" style="104" bestFit="1" customWidth="1"/>
    <col min="14344" max="14344" width="8.42578125" style="104" customWidth="1"/>
    <col min="14345" max="14345" width="11.140625" style="104" customWidth="1"/>
    <col min="14346" max="14346" width="16.42578125" style="104" customWidth="1"/>
    <col min="14347" max="14347" width="9.140625" style="104"/>
    <col min="14348" max="14348" width="10.42578125" style="104" bestFit="1" customWidth="1"/>
    <col min="14349" max="14592" width="9.140625" style="104"/>
    <col min="14593" max="14593" width="4.140625" style="104" customWidth="1"/>
    <col min="14594" max="14594" width="11.140625" style="104" customWidth="1"/>
    <col min="14595" max="14595" width="9.140625" style="104"/>
    <col min="14596" max="14596" width="1.85546875" style="104" customWidth="1"/>
    <col min="14597" max="14597" width="42.28515625" style="104" customWidth="1"/>
    <col min="14598" max="14598" width="19" style="104" bestFit="1" customWidth="1"/>
    <col min="14599" max="14599" width="8.85546875" style="104" bestFit="1" customWidth="1"/>
    <col min="14600" max="14600" width="8.42578125" style="104" customWidth="1"/>
    <col min="14601" max="14601" width="11.140625" style="104" customWidth="1"/>
    <col min="14602" max="14602" width="16.42578125" style="104" customWidth="1"/>
    <col min="14603" max="14603" width="9.140625" style="104"/>
    <col min="14604" max="14604" width="10.42578125" style="104" bestFit="1" customWidth="1"/>
    <col min="14605" max="14848" width="9.140625" style="104"/>
    <col min="14849" max="14849" width="4.140625" style="104" customWidth="1"/>
    <col min="14850" max="14850" width="11.140625" style="104" customWidth="1"/>
    <col min="14851" max="14851" width="9.140625" style="104"/>
    <col min="14852" max="14852" width="1.85546875" style="104" customWidth="1"/>
    <col min="14853" max="14853" width="42.28515625" style="104" customWidth="1"/>
    <col min="14854" max="14854" width="19" style="104" bestFit="1" customWidth="1"/>
    <col min="14855" max="14855" width="8.85546875" style="104" bestFit="1" customWidth="1"/>
    <col min="14856" max="14856" width="8.42578125" style="104" customWidth="1"/>
    <col min="14857" max="14857" width="11.140625" style="104" customWidth="1"/>
    <col min="14858" max="14858" width="16.42578125" style="104" customWidth="1"/>
    <col min="14859" max="14859" width="9.140625" style="104"/>
    <col min="14860" max="14860" width="10.42578125" style="104" bestFit="1" customWidth="1"/>
    <col min="14861" max="15104" width="9.140625" style="104"/>
    <col min="15105" max="15105" width="4.140625" style="104" customWidth="1"/>
    <col min="15106" max="15106" width="11.140625" style="104" customWidth="1"/>
    <col min="15107" max="15107" width="9.140625" style="104"/>
    <col min="15108" max="15108" width="1.85546875" style="104" customWidth="1"/>
    <col min="15109" max="15109" width="42.28515625" style="104" customWidth="1"/>
    <col min="15110" max="15110" width="19" style="104" bestFit="1" customWidth="1"/>
    <col min="15111" max="15111" width="8.85546875" style="104" bestFit="1" customWidth="1"/>
    <col min="15112" max="15112" width="8.42578125" style="104" customWidth="1"/>
    <col min="15113" max="15113" width="11.140625" style="104" customWidth="1"/>
    <col min="15114" max="15114" width="16.42578125" style="104" customWidth="1"/>
    <col min="15115" max="15115" width="9.140625" style="104"/>
    <col min="15116" max="15116" width="10.42578125" style="104" bestFit="1" customWidth="1"/>
    <col min="15117" max="15360" width="9.140625" style="104"/>
    <col min="15361" max="15361" width="4.140625" style="104" customWidth="1"/>
    <col min="15362" max="15362" width="11.140625" style="104" customWidth="1"/>
    <col min="15363" max="15363" width="9.140625" style="104"/>
    <col min="15364" max="15364" width="1.85546875" style="104" customWidth="1"/>
    <col min="15365" max="15365" width="42.28515625" style="104" customWidth="1"/>
    <col min="15366" max="15366" width="19" style="104" bestFit="1" customWidth="1"/>
    <col min="15367" max="15367" width="8.85546875" style="104" bestFit="1" customWidth="1"/>
    <col min="15368" max="15368" width="8.42578125" style="104" customWidth="1"/>
    <col min="15369" max="15369" width="11.140625" style="104" customWidth="1"/>
    <col min="15370" max="15370" width="16.42578125" style="104" customWidth="1"/>
    <col min="15371" max="15371" width="9.140625" style="104"/>
    <col min="15372" max="15372" width="10.42578125" style="104" bestFit="1" customWidth="1"/>
    <col min="15373" max="15616" width="9.140625" style="104"/>
    <col min="15617" max="15617" width="4.140625" style="104" customWidth="1"/>
    <col min="15618" max="15618" width="11.140625" style="104" customWidth="1"/>
    <col min="15619" max="15619" width="9.140625" style="104"/>
    <col min="15620" max="15620" width="1.85546875" style="104" customWidth="1"/>
    <col min="15621" max="15621" width="42.28515625" style="104" customWidth="1"/>
    <col min="15622" max="15622" width="19" style="104" bestFit="1" customWidth="1"/>
    <col min="15623" max="15623" width="8.85546875" style="104" bestFit="1" customWidth="1"/>
    <col min="15624" max="15624" width="8.42578125" style="104" customWidth="1"/>
    <col min="15625" max="15625" width="11.140625" style="104" customWidth="1"/>
    <col min="15626" max="15626" width="16.42578125" style="104" customWidth="1"/>
    <col min="15627" max="15627" width="9.140625" style="104"/>
    <col min="15628" max="15628" width="10.42578125" style="104" bestFit="1" customWidth="1"/>
    <col min="15629" max="15872" width="9.140625" style="104"/>
    <col min="15873" max="15873" width="4.140625" style="104" customWidth="1"/>
    <col min="15874" max="15874" width="11.140625" style="104" customWidth="1"/>
    <col min="15875" max="15875" width="9.140625" style="104"/>
    <col min="15876" max="15876" width="1.85546875" style="104" customWidth="1"/>
    <col min="15877" max="15877" width="42.28515625" style="104" customWidth="1"/>
    <col min="15878" max="15878" width="19" style="104" bestFit="1" customWidth="1"/>
    <col min="15879" max="15879" width="8.85546875" style="104" bestFit="1" customWidth="1"/>
    <col min="15880" max="15880" width="8.42578125" style="104" customWidth="1"/>
    <col min="15881" max="15881" width="11.140625" style="104" customWidth="1"/>
    <col min="15882" max="15882" width="16.42578125" style="104" customWidth="1"/>
    <col min="15883" max="15883" width="9.140625" style="104"/>
    <col min="15884" max="15884" width="10.42578125" style="104" bestFit="1" customWidth="1"/>
    <col min="15885" max="16128" width="9.140625" style="104"/>
    <col min="16129" max="16129" width="4.140625" style="104" customWidth="1"/>
    <col min="16130" max="16130" width="11.140625" style="104" customWidth="1"/>
    <col min="16131" max="16131" width="9.140625" style="104"/>
    <col min="16132" max="16132" width="1.85546875" style="104" customWidth="1"/>
    <col min="16133" max="16133" width="42.28515625" style="104" customWidth="1"/>
    <col min="16134" max="16134" width="19" style="104" bestFit="1" customWidth="1"/>
    <col min="16135" max="16135" width="8.85546875" style="104" bestFit="1" customWidth="1"/>
    <col min="16136" max="16136" width="8.42578125" style="104" customWidth="1"/>
    <col min="16137" max="16137" width="11.140625" style="104" customWidth="1"/>
    <col min="16138" max="16138" width="16.42578125" style="104" customWidth="1"/>
    <col min="16139" max="16139" width="9.140625" style="104"/>
    <col min="16140" max="16140" width="10.42578125" style="104" bestFit="1" customWidth="1"/>
    <col min="16141" max="16384" width="9.140625" style="104"/>
  </cols>
  <sheetData>
    <row r="1" spans="1:13">
      <c r="E1" s="106" t="s">
        <v>617</v>
      </c>
    </row>
    <row r="3" spans="1:13" ht="26.25" customHeight="1" thickBot="1">
      <c r="A3" s="108" t="s">
        <v>108</v>
      </c>
      <c r="B3" s="108" t="s">
        <v>618</v>
      </c>
      <c r="C3" s="108" t="s">
        <v>619</v>
      </c>
      <c r="D3" s="108"/>
      <c r="E3" s="108" t="s">
        <v>620</v>
      </c>
      <c r="F3" s="106" t="s">
        <v>621</v>
      </c>
      <c r="G3" s="107" t="s">
        <v>112</v>
      </c>
      <c r="H3" s="107" t="s">
        <v>622</v>
      </c>
      <c r="I3" s="109" t="s">
        <v>623</v>
      </c>
      <c r="J3" s="108" t="s">
        <v>624</v>
      </c>
      <c r="M3" s="104" t="s">
        <v>625</v>
      </c>
    </row>
    <row r="4" spans="1:13" ht="51.75" hidden="1" thickBot="1">
      <c r="A4" s="110">
        <v>1</v>
      </c>
      <c r="B4" s="111" t="s">
        <v>626</v>
      </c>
      <c r="C4" s="111">
        <v>313000</v>
      </c>
      <c r="D4" s="112"/>
      <c r="E4" s="113" t="s">
        <v>627</v>
      </c>
      <c r="F4" s="114" t="s">
        <v>628</v>
      </c>
      <c r="G4" s="111">
        <v>0</v>
      </c>
      <c r="H4" s="115" t="s">
        <v>161</v>
      </c>
      <c r="I4" s="116">
        <v>557.70000000000005</v>
      </c>
      <c r="J4" s="117">
        <f>G4*I4</f>
        <v>0</v>
      </c>
      <c r="L4" s="118"/>
    </row>
    <row r="5" spans="1:13" ht="13.5" hidden="1" thickBot="1">
      <c r="A5" s="119"/>
      <c r="B5" s="120"/>
      <c r="C5" s="120"/>
      <c r="D5" s="121"/>
      <c r="E5" s="122" t="s">
        <v>629</v>
      </c>
      <c r="F5" s="123"/>
      <c r="G5" s="120">
        <v>0</v>
      </c>
      <c r="H5" s="124"/>
      <c r="I5" s="125"/>
      <c r="J5" s="126"/>
      <c r="L5" s="118"/>
    </row>
    <row r="6" spans="1:13" ht="51.75" hidden="1" thickBot="1">
      <c r="A6" s="110">
        <v>1</v>
      </c>
      <c r="B6" s="111" t="s">
        <v>626</v>
      </c>
      <c r="C6" s="111">
        <v>313000</v>
      </c>
      <c r="D6" s="112"/>
      <c r="E6" s="113" t="s">
        <v>627</v>
      </c>
      <c r="F6" s="114" t="s">
        <v>630</v>
      </c>
      <c r="G6" s="111">
        <v>0</v>
      </c>
      <c r="H6" s="115" t="s">
        <v>161</v>
      </c>
      <c r="I6" s="116">
        <v>583.6</v>
      </c>
      <c r="J6" s="117">
        <f>G6*I6</f>
        <v>0</v>
      </c>
      <c r="L6" s="118"/>
    </row>
    <row r="7" spans="1:13" ht="13.5" hidden="1" thickBot="1">
      <c r="A7" s="119"/>
      <c r="B7" s="120"/>
      <c r="C7" s="120"/>
      <c r="D7" s="121"/>
      <c r="E7" s="122" t="s">
        <v>629</v>
      </c>
      <c r="F7" s="123"/>
      <c r="G7" s="120">
        <v>0</v>
      </c>
      <c r="H7" s="124"/>
      <c r="I7" s="125"/>
      <c r="J7" s="126"/>
      <c r="L7" s="118"/>
    </row>
    <row r="8" spans="1:13" ht="51.75" hidden="1" thickBot="1">
      <c r="A8" s="110">
        <v>1</v>
      </c>
      <c r="B8" s="111" t="s">
        <v>626</v>
      </c>
      <c r="C8" s="111">
        <v>313000</v>
      </c>
      <c r="D8" s="112"/>
      <c r="E8" s="113" t="s">
        <v>627</v>
      </c>
      <c r="F8" s="114" t="s">
        <v>631</v>
      </c>
      <c r="G8" s="111">
        <v>0</v>
      </c>
      <c r="H8" s="115" t="s">
        <v>161</v>
      </c>
      <c r="I8" s="116">
        <v>476.19000000000005</v>
      </c>
      <c r="J8" s="117">
        <f>G8*I8</f>
        <v>0</v>
      </c>
      <c r="L8" s="118"/>
    </row>
    <row r="9" spans="1:13" ht="13.5" hidden="1" thickBot="1">
      <c r="A9" s="119"/>
      <c r="B9" s="120"/>
      <c r="C9" s="120"/>
      <c r="D9" s="121"/>
      <c r="E9" s="122" t="s">
        <v>629</v>
      </c>
      <c r="F9" s="123"/>
      <c r="G9" s="120">
        <v>0</v>
      </c>
      <c r="H9" s="124"/>
      <c r="I9" s="125"/>
      <c r="J9" s="126"/>
      <c r="L9" s="118"/>
    </row>
    <row r="10" spans="1:13" ht="51.75" hidden="1" thickBot="1">
      <c r="A10" s="110">
        <v>1</v>
      </c>
      <c r="B10" s="111" t="s">
        <v>626</v>
      </c>
      <c r="C10" s="111">
        <v>313000</v>
      </c>
      <c r="D10" s="112"/>
      <c r="E10" s="113" t="s">
        <v>627</v>
      </c>
      <c r="F10" s="114" t="s">
        <v>632</v>
      </c>
      <c r="G10" s="111">
        <v>0</v>
      </c>
      <c r="H10" s="115" t="s">
        <v>161</v>
      </c>
      <c r="I10" s="116">
        <v>1932</v>
      </c>
      <c r="J10" s="117">
        <f>G10*I10</f>
        <v>0</v>
      </c>
      <c r="L10" s="118"/>
    </row>
    <row r="11" spans="1:13" ht="13.5" hidden="1" thickBot="1">
      <c r="A11" s="119"/>
      <c r="B11" s="120"/>
      <c r="C11" s="120"/>
      <c r="D11" s="121"/>
      <c r="E11" s="122" t="s">
        <v>629</v>
      </c>
      <c r="F11" s="123"/>
      <c r="G11" s="120">
        <v>0</v>
      </c>
      <c r="H11" s="124"/>
      <c r="I11" s="125"/>
      <c r="J11" s="126"/>
      <c r="L11" s="118"/>
    </row>
    <row r="12" spans="1:13" ht="51.75" hidden="1" thickBot="1">
      <c r="A12" s="110">
        <v>1</v>
      </c>
      <c r="B12" s="111" t="s">
        <v>626</v>
      </c>
      <c r="C12" s="111">
        <v>313000</v>
      </c>
      <c r="D12" s="112"/>
      <c r="E12" s="113" t="s">
        <v>627</v>
      </c>
      <c r="F12" s="114" t="s">
        <v>633</v>
      </c>
      <c r="G12" s="111">
        <v>0</v>
      </c>
      <c r="H12" s="115" t="s">
        <v>161</v>
      </c>
      <c r="I12" s="116">
        <v>1457.17</v>
      </c>
      <c r="J12" s="117">
        <f>G12*I12</f>
        <v>0</v>
      </c>
      <c r="L12" s="118"/>
    </row>
    <row r="13" spans="1:13" ht="13.5" hidden="1" thickBot="1">
      <c r="A13" s="119"/>
      <c r="B13" s="120"/>
      <c r="C13" s="120"/>
      <c r="D13" s="121"/>
      <c r="E13" s="122" t="s">
        <v>629</v>
      </c>
      <c r="F13" s="123"/>
      <c r="G13" s="120">
        <v>0</v>
      </c>
      <c r="H13" s="124"/>
      <c r="I13" s="125"/>
      <c r="J13" s="126"/>
      <c r="L13" s="118"/>
    </row>
    <row r="14" spans="1:13" ht="51.75" hidden="1" thickBot="1">
      <c r="A14" s="110">
        <v>1</v>
      </c>
      <c r="B14" s="111" t="s">
        <v>626</v>
      </c>
      <c r="C14" s="111">
        <v>313000</v>
      </c>
      <c r="D14" s="112"/>
      <c r="E14" s="113" t="s">
        <v>627</v>
      </c>
      <c r="F14" s="114" t="s">
        <v>634</v>
      </c>
      <c r="G14" s="111">
        <v>0</v>
      </c>
      <c r="H14" s="115" t="s">
        <v>161</v>
      </c>
      <c r="I14" s="116">
        <v>320.32000000000005</v>
      </c>
      <c r="J14" s="117">
        <f>G14*I14</f>
        <v>0</v>
      </c>
      <c r="L14" s="118"/>
    </row>
    <row r="15" spans="1:13" ht="13.5" hidden="1" thickBot="1">
      <c r="A15" s="119"/>
      <c r="B15" s="120"/>
      <c r="C15" s="120"/>
      <c r="D15" s="121"/>
      <c r="E15" s="122" t="s">
        <v>629</v>
      </c>
      <c r="F15" s="123"/>
      <c r="G15" s="120">
        <v>0</v>
      </c>
      <c r="H15" s="124"/>
      <c r="I15" s="125"/>
      <c r="J15" s="126"/>
      <c r="L15" s="118"/>
    </row>
    <row r="16" spans="1:13" ht="51.75" hidden="1" thickBot="1">
      <c r="A16" s="110">
        <v>1</v>
      </c>
      <c r="B16" s="111" t="s">
        <v>626</v>
      </c>
      <c r="C16" s="111">
        <v>313000</v>
      </c>
      <c r="D16" s="112"/>
      <c r="E16" s="113" t="s">
        <v>627</v>
      </c>
      <c r="F16" s="114" t="s">
        <v>635</v>
      </c>
      <c r="G16" s="111">
        <v>0</v>
      </c>
      <c r="H16" s="115" t="s">
        <v>161</v>
      </c>
      <c r="I16" s="116">
        <v>157.30000000000001</v>
      </c>
      <c r="J16" s="117">
        <f>G16*I16</f>
        <v>0</v>
      </c>
      <c r="L16" s="118"/>
    </row>
    <row r="17" spans="1:12" ht="13.5" hidden="1" thickBot="1">
      <c r="A17" s="119"/>
      <c r="B17" s="120"/>
      <c r="C17" s="120"/>
      <c r="D17" s="121"/>
      <c r="E17" s="122" t="s">
        <v>636</v>
      </c>
      <c r="F17" s="123"/>
      <c r="G17" s="120">
        <v>0</v>
      </c>
      <c r="H17" s="124"/>
      <c r="I17" s="125"/>
      <c r="J17" s="126"/>
      <c r="L17" s="118"/>
    </row>
    <row r="18" spans="1:12" ht="51.75" hidden="1" thickBot="1">
      <c r="A18" s="110">
        <v>1</v>
      </c>
      <c r="B18" s="111" t="s">
        <v>626</v>
      </c>
      <c r="C18" s="111">
        <v>313000</v>
      </c>
      <c r="D18" s="112"/>
      <c r="E18" s="113" t="s">
        <v>627</v>
      </c>
      <c r="F18" s="114" t="s">
        <v>637</v>
      </c>
      <c r="G18" s="111">
        <v>0</v>
      </c>
      <c r="H18" s="115" t="s">
        <v>161</v>
      </c>
      <c r="I18" s="116">
        <v>377.52000000000004</v>
      </c>
      <c r="J18" s="117">
        <f>G18*I18</f>
        <v>0</v>
      </c>
      <c r="L18" s="118"/>
    </row>
    <row r="19" spans="1:12" ht="13.5" hidden="1" thickBot="1">
      <c r="A19" s="119"/>
      <c r="B19" s="120"/>
      <c r="C19" s="120"/>
      <c r="D19" s="121"/>
      <c r="E19" s="122" t="s">
        <v>638</v>
      </c>
      <c r="F19" s="123"/>
      <c r="G19" s="120">
        <v>0</v>
      </c>
      <c r="H19" s="124"/>
      <c r="I19" s="125"/>
      <c r="J19" s="126"/>
      <c r="L19" s="118"/>
    </row>
    <row r="20" spans="1:12" ht="51.75" hidden="1" thickBot="1">
      <c r="A20" s="110">
        <v>1</v>
      </c>
      <c r="B20" s="111" t="s">
        <v>626</v>
      </c>
      <c r="C20" s="111">
        <v>313000</v>
      </c>
      <c r="D20" s="112"/>
      <c r="E20" s="113" t="s">
        <v>627</v>
      </c>
      <c r="F20" s="114" t="s">
        <v>639</v>
      </c>
      <c r="G20" s="111">
        <v>0</v>
      </c>
      <c r="H20" s="115" t="s">
        <v>161</v>
      </c>
      <c r="I20" s="116">
        <v>131.56</v>
      </c>
      <c r="J20" s="117">
        <f>G20*I20</f>
        <v>0</v>
      </c>
      <c r="L20" s="118"/>
    </row>
    <row r="21" spans="1:12" ht="13.5" hidden="1" thickBot="1">
      <c r="A21" s="119"/>
      <c r="B21" s="120"/>
      <c r="C21" s="120"/>
      <c r="D21" s="121"/>
      <c r="E21" s="122" t="s">
        <v>636</v>
      </c>
      <c r="F21" s="123"/>
      <c r="G21" s="120">
        <v>0</v>
      </c>
      <c r="H21" s="124"/>
      <c r="I21" s="125"/>
      <c r="J21" s="126"/>
      <c r="L21" s="118"/>
    </row>
    <row r="22" spans="1:12" ht="51.75" hidden="1" thickBot="1">
      <c r="A22" s="110">
        <v>1</v>
      </c>
      <c r="B22" s="111" t="s">
        <v>626</v>
      </c>
      <c r="C22" s="111">
        <v>313000</v>
      </c>
      <c r="D22" s="112"/>
      <c r="E22" s="113" t="s">
        <v>627</v>
      </c>
      <c r="F22" s="114" t="s">
        <v>640</v>
      </c>
      <c r="G22" s="111">
        <v>0</v>
      </c>
      <c r="H22" s="115" t="s">
        <v>161</v>
      </c>
      <c r="I22" s="116">
        <v>108.68000000000002</v>
      </c>
      <c r="J22" s="117">
        <f>G22*I22</f>
        <v>0</v>
      </c>
      <c r="L22" s="118"/>
    </row>
    <row r="23" spans="1:12" ht="13.5" hidden="1" thickBot="1">
      <c r="A23" s="119"/>
      <c r="B23" s="120"/>
      <c r="C23" s="120"/>
      <c r="D23" s="121"/>
      <c r="E23" s="122" t="s">
        <v>636</v>
      </c>
      <c r="F23" s="123"/>
      <c r="G23" s="120">
        <v>0</v>
      </c>
      <c r="H23" s="124"/>
      <c r="I23" s="125"/>
      <c r="J23" s="126"/>
      <c r="L23" s="118"/>
    </row>
    <row r="24" spans="1:12" ht="51.75" hidden="1" thickBot="1">
      <c r="A24" s="110">
        <v>1</v>
      </c>
      <c r="B24" s="111" t="s">
        <v>626</v>
      </c>
      <c r="C24" s="111">
        <v>313000</v>
      </c>
      <c r="D24" s="112"/>
      <c r="E24" s="113" t="s">
        <v>627</v>
      </c>
      <c r="F24" s="114" t="s">
        <v>641</v>
      </c>
      <c r="G24" s="111">
        <v>0</v>
      </c>
      <c r="H24" s="115" t="s">
        <v>161</v>
      </c>
      <c r="I24" s="116">
        <v>331.18800000000005</v>
      </c>
      <c r="J24" s="117">
        <f>G24*I24</f>
        <v>0</v>
      </c>
      <c r="L24" s="118"/>
    </row>
    <row r="25" spans="1:12" ht="13.5" hidden="1" thickBot="1">
      <c r="A25" s="119"/>
      <c r="B25" s="120"/>
      <c r="C25" s="120"/>
      <c r="D25" s="121"/>
      <c r="E25" s="122" t="s">
        <v>642</v>
      </c>
      <c r="F25" s="123"/>
      <c r="G25" s="120">
        <v>0</v>
      </c>
      <c r="H25" s="124"/>
      <c r="I25" s="125"/>
      <c r="J25" s="126"/>
      <c r="L25" s="118"/>
    </row>
    <row r="26" spans="1:12" ht="51.75" hidden="1" thickBot="1">
      <c r="A26" s="110">
        <v>1</v>
      </c>
      <c r="B26" s="111" t="s">
        <v>626</v>
      </c>
      <c r="C26" s="111">
        <v>313000</v>
      </c>
      <c r="D26" s="112"/>
      <c r="E26" s="113" t="s">
        <v>627</v>
      </c>
      <c r="F26" s="114" t="s">
        <v>643</v>
      </c>
      <c r="G26" s="111">
        <v>0</v>
      </c>
      <c r="H26" s="115" t="s">
        <v>161</v>
      </c>
      <c r="I26" s="116">
        <v>283.99800000000005</v>
      </c>
      <c r="J26" s="117">
        <f>G26*I26</f>
        <v>0</v>
      </c>
      <c r="L26" s="118"/>
    </row>
    <row r="27" spans="1:12" ht="13.5" hidden="1" thickBot="1">
      <c r="A27" s="119"/>
      <c r="B27" s="120"/>
      <c r="C27" s="120"/>
      <c r="D27" s="121"/>
      <c r="E27" s="122" t="s">
        <v>644</v>
      </c>
      <c r="F27" s="123"/>
      <c r="G27" s="120">
        <v>0</v>
      </c>
      <c r="H27" s="124"/>
      <c r="I27" s="125"/>
      <c r="J27" s="126"/>
      <c r="L27" s="118"/>
    </row>
    <row r="28" spans="1:12" ht="51.75" hidden="1" thickBot="1">
      <c r="A28" s="110">
        <v>2</v>
      </c>
      <c r="B28" s="111" t="s">
        <v>626</v>
      </c>
      <c r="C28" s="111">
        <v>313000</v>
      </c>
      <c r="D28" s="112"/>
      <c r="E28" s="113" t="s">
        <v>627</v>
      </c>
      <c r="F28" s="114" t="s">
        <v>645</v>
      </c>
      <c r="G28" s="111">
        <v>0</v>
      </c>
      <c r="H28" s="115" t="s">
        <v>161</v>
      </c>
      <c r="I28" s="116">
        <v>197.62600000000003</v>
      </c>
      <c r="J28" s="117">
        <f>G28*I28</f>
        <v>0</v>
      </c>
      <c r="L28" s="118"/>
    </row>
    <row r="29" spans="1:12" ht="13.5" hidden="1" thickBot="1">
      <c r="A29" s="119"/>
      <c r="B29" s="120"/>
      <c r="C29" s="120"/>
      <c r="D29" s="121"/>
      <c r="E29" s="122" t="s">
        <v>646</v>
      </c>
      <c r="F29" s="123"/>
      <c r="G29" s="120">
        <v>0</v>
      </c>
      <c r="H29" s="124"/>
      <c r="I29" s="125"/>
      <c r="J29" s="126"/>
      <c r="L29" s="118"/>
    </row>
    <row r="30" spans="1:12" ht="51.75" hidden="1" thickBot="1">
      <c r="A30" s="110">
        <v>3</v>
      </c>
      <c r="B30" s="111" t="s">
        <v>626</v>
      </c>
      <c r="C30" s="111">
        <v>313000</v>
      </c>
      <c r="D30" s="112"/>
      <c r="E30" s="113" t="s">
        <v>627</v>
      </c>
      <c r="F30" s="114" t="s">
        <v>647</v>
      </c>
      <c r="G30" s="111">
        <v>0</v>
      </c>
      <c r="H30" s="115" t="s">
        <v>161</v>
      </c>
      <c r="I30" s="116">
        <v>145.15100000000001</v>
      </c>
      <c r="J30" s="117">
        <f>G30*I30</f>
        <v>0</v>
      </c>
      <c r="L30" s="118"/>
    </row>
    <row r="31" spans="1:12" ht="13.5" hidden="1" thickBot="1">
      <c r="A31" s="119"/>
      <c r="B31" s="120"/>
      <c r="C31" s="120"/>
      <c r="D31" s="121"/>
      <c r="E31" s="122"/>
      <c r="F31" s="123"/>
      <c r="G31" s="120">
        <v>0</v>
      </c>
      <c r="H31" s="124"/>
      <c r="I31" s="125"/>
      <c r="J31" s="126"/>
      <c r="L31" s="118"/>
    </row>
    <row r="32" spans="1:12" ht="51.75" hidden="1" thickBot="1">
      <c r="A32" s="110">
        <v>2</v>
      </c>
      <c r="B32" s="111" t="s">
        <v>626</v>
      </c>
      <c r="C32" s="111">
        <v>313000</v>
      </c>
      <c r="D32" s="112"/>
      <c r="E32" s="113" t="s">
        <v>627</v>
      </c>
      <c r="F32" s="114" t="s">
        <v>648</v>
      </c>
      <c r="G32" s="111">
        <v>0</v>
      </c>
      <c r="H32" s="115" t="s">
        <v>161</v>
      </c>
      <c r="I32" s="116">
        <v>121.40700000000002</v>
      </c>
      <c r="J32" s="117">
        <f>G32*I32</f>
        <v>0</v>
      </c>
      <c r="L32" s="118"/>
    </row>
    <row r="33" spans="1:12" ht="13.5" hidden="1" thickBot="1">
      <c r="A33" s="119"/>
      <c r="B33" s="120"/>
      <c r="C33" s="120"/>
      <c r="D33" s="121"/>
      <c r="E33" s="122" t="s">
        <v>649</v>
      </c>
      <c r="F33" s="123"/>
      <c r="G33" s="120">
        <v>0</v>
      </c>
      <c r="H33" s="124"/>
      <c r="I33" s="125"/>
      <c r="J33" s="126"/>
      <c r="L33" s="118"/>
    </row>
    <row r="34" spans="1:12" ht="51">
      <c r="A34" s="110">
        <v>1</v>
      </c>
      <c r="B34" s="111" t="s">
        <v>626</v>
      </c>
      <c r="C34" s="111">
        <v>313000</v>
      </c>
      <c r="D34" s="112"/>
      <c r="E34" s="113" t="s">
        <v>627</v>
      </c>
      <c r="F34" s="114" t="s">
        <v>650</v>
      </c>
      <c r="G34" s="111">
        <v>92</v>
      </c>
      <c r="H34" s="115" t="s">
        <v>161</v>
      </c>
      <c r="I34" s="116"/>
      <c r="J34" s="117">
        <f>G34*I34</f>
        <v>0</v>
      </c>
      <c r="L34" s="118"/>
    </row>
    <row r="35" spans="1:12" s="134" customFormat="1" ht="13.5" thickBot="1">
      <c r="A35" s="127"/>
      <c r="B35" s="128"/>
      <c r="C35" s="128"/>
      <c r="D35" s="129"/>
      <c r="E35" s="130"/>
      <c r="F35" s="131"/>
      <c r="G35" s="120"/>
      <c r="H35" s="132"/>
      <c r="I35" s="133"/>
      <c r="J35" s="126"/>
      <c r="L35" s="118"/>
    </row>
    <row r="36" spans="1:12" ht="51.75" hidden="1" thickBot="1">
      <c r="A36" s="110">
        <v>4</v>
      </c>
      <c r="B36" s="111" t="s">
        <v>626</v>
      </c>
      <c r="C36" s="111">
        <v>313000</v>
      </c>
      <c r="D36" s="112"/>
      <c r="E36" s="113" t="s">
        <v>627</v>
      </c>
      <c r="F36" s="114" t="s">
        <v>651</v>
      </c>
      <c r="G36" s="111">
        <v>0</v>
      </c>
      <c r="H36" s="115" t="s">
        <v>161</v>
      </c>
      <c r="I36" s="116">
        <v>139.42500000000001</v>
      </c>
      <c r="J36" s="117">
        <f>G36*I36</f>
        <v>0</v>
      </c>
      <c r="L36" s="118"/>
    </row>
    <row r="37" spans="1:12" ht="13.5" hidden="1" thickBot="1">
      <c r="A37" s="119"/>
      <c r="B37" s="120"/>
      <c r="C37" s="120"/>
      <c r="D37" s="121"/>
      <c r="E37" s="122"/>
      <c r="F37" s="123"/>
      <c r="G37" s="120">
        <v>0</v>
      </c>
      <c r="H37" s="124"/>
      <c r="I37" s="125"/>
      <c r="J37" s="126"/>
      <c r="L37" s="118"/>
    </row>
    <row r="38" spans="1:12" ht="51.75" hidden="1" thickBot="1">
      <c r="A38" s="110">
        <v>4</v>
      </c>
      <c r="B38" s="111" t="s">
        <v>626</v>
      </c>
      <c r="C38" s="111">
        <v>313000</v>
      </c>
      <c r="D38" s="112"/>
      <c r="E38" s="113" t="s">
        <v>627</v>
      </c>
      <c r="F38" s="114" t="s">
        <v>652</v>
      </c>
      <c r="G38" s="111">
        <v>0</v>
      </c>
      <c r="H38" s="115" t="s">
        <v>161</v>
      </c>
      <c r="I38" s="116">
        <v>195.91000000000003</v>
      </c>
      <c r="J38" s="117">
        <f>G38*I38</f>
        <v>0</v>
      </c>
      <c r="L38" s="118"/>
    </row>
    <row r="39" spans="1:12" ht="13.5" hidden="1" thickBot="1">
      <c r="A39" s="119"/>
      <c r="B39" s="120"/>
      <c r="C39" s="120"/>
      <c r="D39" s="121"/>
      <c r="E39" s="122"/>
      <c r="F39" s="123"/>
      <c r="G39" s="120">
        <v>0</v>
      </c>
      <c r="H39" s="124"/>
      <c r="I39" s="125"/>
      <c r="J39" s="126"/>
      <c r="L39" s="118"/>
    </row>
    <row r="40" spans="1:12" ht="51.75" hidden="1" thickBot="1">
      <c r="A40" s="110">
        <v>4</v>
      </c>
      <c r="B40" s="111" t="s">
        <v>626</v>
      </c>
      <c r="C40" s="111">
        <v>313000</v>
      </c>
      <c r="D40" s="112"/>
      <c r="E40" s="113" t="s">
        <v>627</v>
      </c>
      <c r="F40" s="114" t="s">
        <v>653</v>
      </c>
      <c r="G40" s="111">
        <v>0</v>
      </c>
      <c r="H40" s="115" t="s">
        <v>161</v>
      </c>
      <c r="I40" s="116">
        <v>82.654000000000011</v>
      </c>
      <c r="J40" s="117">
        <f>G40*I40</f>
        <v>0</v>
      </c>
      <c r="L40" s="118"/>
    </row>
    <row r="41" spans="1:12" ht="13.5" hidden="1" thickBot="1">
      <c r="A41" s="119"/>
      <c r="B41" s="120"/>
      <c r="C41" s="120"/>
      <c r="D41" s="121"/>
      <c r="E41" s="122"/>
      <c r="F41" s="123"/>
      <c r="G41" s="120">
        <v>0</v>
      </c>
      <c r="H41" s="124"/>
      <c r="I41" s="125"/>
      <c r="J41" s="126"/>
      <c r="L41" s="118"/>
    </row>
    <row r="42" spans="1:12" s="134" customFormat="1" ht="51">
      <c r="A42" s="135">
        <v>2</v>
      </c>
      <c r="B42" s="136" t="s">
        <v>626</v>
      </c>
      <c r="C42" s="136">
        <v>313000</v>
      </c>
      <c r="D42" s="137"/>
      <c r="E42" s="138" t="s">
        <v>627</v>
      </c>
      <c r="F42" s="139" t="s">
        <v>654</v>
      </c>
      <c r="G42" s="111">
        <v>884</v>
      </c>
      <c r="H42" s="136" t="s">
        <v>161</v>
      </c>
      <c r="I42" s="140"/>
      <c r="J42" s="141">
        <f>G42*I42</f>
        <v>0</v>
      </c>
      <c r="L42" s="118"/>
    </row>
    <row r="43" spans="1:12" ht="13.5" thickBot="1">
      <c r="A43" s="119"/>
      <c r="B43" s="120"/>
      <c r="C43" s="120"/>
      <c r="D43" s="121"/>
      <c r="E43" s="122"/>
      <c r="F43" s="123"/>
      <c r="G43" s="120"/>
      <c r="H43" s="120"/>
      <c r="I43" s="125"/>
      <c r="J43" s="126"/>
      <c r="L43" s="118"/>
    </row>
    <row r="44" spans="1:12" ht="51.75" hidden="1" thickBot="1">
      <c r="A44" s="142">
        <v>4</v>
      </c>
      <c r="B44" s="111" t="s">
        <v>626</v>
      </c>
      <c r="C44" s="111">
        <v>313000</v>
      </c>
      <c r="D44" s="112"/>
      <c r="E44" s="113" t="s">
        <v>627</v>
      </c>
      <c r="F44" s="114" t="s">
        <v>655</v>
      </c>
      <c r="G44" s="111">
        <v>0</v>
      </c>
      <c r="H44" s="111" t="s">
        <v>161</v>
      </c>
      <c r="I44" s="116">
        <v>66.209000000000003</v>
      </c>
      <c r="J44" s="117">
        <f>G44*I44</f>
        <v>0</v>
      </c>
      <c r="L44" s="118"/>
    </row>
    <row r="45" spans="1:12" ht="13.5" hidden="1" thickBot="1">
      <c r="A45" s="119"/>
      <c r="B45" s="120"/>
      <c r="C45" s="120"/>
      <c r="D45" s="121"/>
      <c r="E45" s="122"/>
      <c r="F45" s="123"/>
      <c r="G45" s="120">
        <v>0</v>
      </c>
      <c r="H45" s="120"/>
      <c r="I45" s="125"/>
      <c r="J45" s="126"/>
      <c r="L45" s="118"/>
    </row>
    <row r="46" spans="1:12" ht="51">
      <c r="A46" s="142">
        <v>3</v>
      </c>
      <c r="B46" s="111" t="s">
        <v>626</v>
      </c>
      <c r="C46" s="111">
        <v>313000</v>
      </c>
      <c r="D46" s="112"/>
      <c r="E46" s="113" t="s">
        <v>627</v>
      </c>
      <c r="F46" s="114" t="s">
        <v>656</v>
      </c>
      <c r="G46" s="111">
        <v>610</v>
      </c>
      <c r="H46" s="111" t="s">
        <v>161</v>
      </c>
      <c r="I46" s="116"/>
      <c r="J46" s="117">
        <f>G46*I46</f>
        <v>0</v>
      </c>
      <c r="L46" s="118"/>
    </row>
    <row r="47" spans="1:12" ht="13.5" thickBot="1">
      <c r="A47" s="119"/>
      <c r="B47" s="120"/>
      <c r="C47" s="120"/>
      <c r="D47" s="121"/>
      <c r="E47" s="122"/>
      <c r="F47" s="123"/>
      <c r="G47" s="120"/>
      <c r="H47" s="120"/>
      <c r="I47" s="125"/>
      <c r="J47" s="126"/>
      <c r="L47" s="118"/>
    </row>
    <row r="48" spans="1:12" ht="51.75" hidden="1" thickBot="1">
      <c r="A48" s="142">
        <v>7</v>
      </c>
      <c r="B48" s="111" t="s">
        <v>626</v>
      </c>
      <c r="C48" s="111">
        <v>313000</v>
      </c>
      <c r="D48" s="112"/>
      <c r="E48" s="113" t="s">
        <v>627</v>
      </c>
      <c r="F48" s="114" t="s">
        <v>657</v>
      </c>
      <c r="G48" s="111">
        <v>0</v>
      </c>
      <c r="H48" s="111" t="s">
        <v>161</v>
      </c>
      <c r="I48" s="116">
        <v>59.287800000000004</v>
      </c>
      <c r="J48" s="117">
        <f>G48*I48</f>
        <v>0</v>
      </c>
      <c r="L48" s="118"/>
    </row>
    <row r="49" spans="1:12" ht="13.5" hidden="1" thickBot="1">
      <c r="A49" s="119"/>
      <c r="B49" s="120"/>
      <c r="C49" s="120"/>
      <c r="D49" s="121"/>
      <c r="E49" s="122"/>
      <c r="F49" s="123"/>
      <c r="G49" s="120">
        <v>0</v>
      </c>
      <c r="H49" s="120"/>
      <c r="I49" s="125"/>
      <c r="J49" s="126"/>
      <c r="L49" s="118"/>
    </row>
    <row r="50" spans="1:12" ht="77.25" hidden="1" thickBot="1">
      <c r="A50" s="142">
        <v>8</v>
      </c>
      <c r="B50" s="111" t="s">
        <v>626</v>
      </c>
      <c r="C50" s="111">
        <v>313000</v>
      </c>
      <c r="D50" s="112"/>
      <c r="E50" s="113" t="s">
        <v>658</v>
      </c>
      <c r="F50" s="143" t="s">
        <v>659</v>
      </c>
      <c r="G50" s="111">
        <v>0</v>
      </c>
      <c r="H50" s="111" t="s">
        <v>161</v>
      </c>
      <c r="I50" s="116">
        <v>103.38900000000001</v>
      </c>
      <c r="J50" s="117">
        <f>G50*I50</f>
        <v>0</v>
      </c>
      <c r="L50" s="118"/>
    </row>
    <row r="51" spans="1:12" ht="13.5" hidden="1" thickBot="1">
      <c r="A51" s="119"/>
      <c r="B51" s="120"/>
      <c r="C51" s="120"/>
      <c r="D51" s="121"/>
      <c r="E51" s="122" t="s">
        <v>660</v>
      </c>
      <c r="F51" s="123"/>
      <c r="G51" s="120">
        <v>0</v>
      </c>
      <c r="H51" s="120"/>
      <c r="I51" s="125"/>
      <c r="J51" s="126"/>
      <c r="L51" s="118"/>
    </row>
    <row r="52" spans="1:12" ht="77.25" hidden="1" thickBot="1">
      <c r="A52" s="142">
        <v>5</v>
      </c>
      <c r="B52" s="111" t="s">
        <v>626</v>
      </c>
      <c r="C52" s="111">
        <v>313000</v>
      </c>
      <c r="D52" s="112"/>
      <c r="E52" s="113" t="s">
        <v>661</v>
      </c>
      <c r="F52" s="143" t="s">
        <v>662</v>
      </c>
      <c r="G52" s="111">
        <v>0</v>
      </c>
      <c r="H52" s="111" t="s">
        <v>161</v>
      </c>
      <c r="I52" s="116">
        <v>111.39700000000002</v>
      </c>
      <c r="J52" s="117">
        <f>G52*I52</f>
        <v>0</v>
      </c>
      <c r="L52" s="118"/>
    </row>
    <row r="53" spans="1:12" ht="13.5" hidden="1" thickBot="1">
      <c r="A53" s="119"/>
      <c r="B53" s="120"/>
      <c r="C53" s="120"/>
      <c r="D53" s="121"/>
      <c r="E53" s="122" t="s">
        <v>660</v>
      </c>
      <c r="F53" s="123"/>
      <c r="G53" s="120">
        <v>0</v>
      </c>
      <c r="H53" s="120"/>
      <c r="I53" s="125"/>
      <c r="J53" s="126"/>
      <c r="L53" s="118"/>
    </row>
    <row r="54" spans="1:12" ht="77.25" hidden="1" thickBot="1">
      <c r="A54" s="142">
        <v>5</v>
      </c>
      <c r="B54" s="111" t="s">
        <v>626</v>
      </c>
      <c r="C54" s="111">
        <v>313000</v>
      </c>
      <c r="D54" s="112"/>
      <c r="E54" s="113" t="s">
        <v>661</v>
      </c>
      <c r="F54" s="143" t="s">
        <v>663</v>
      </c>
      <c r="G54" s="111">
        <v>0</v>
      </c>
      <c r="H54" s="111" t="s">
        <v>161</v>
      </c>
      <c r="I54" s="116">
        <v>125.69700000000002</v>
      </c>
      <c r="J54" s="117">
        <f>G54*I54</f>
        <v>0</v>
      </c>
      <c r="L54" s="118"/>
    </row>
    <row r="55" spans="1:12" ht="13.5" hidden="1" thickBot="1">
      <c r="A55" s="119"/>
      <c r="B55" s="120"/>
      <c r="C55" s="120"/>
      <c r="D55" s="121"/>
      <c r="E55" s="122"/>
      <c r="F55" s="123"/>
      <c r="G55" s="120">
        <v>0</v>
      </c>
      <c r="H55" s="120"/>
      <c r="I55" s="125"/>
      <c r="J55" s="126"/>
      <c r="L55" s="118"/>
    </row>
    <row r="56" spans="1:12" ht="77.25" hidden="1" thickBot="1">
      <c r="A56" s="142">
        <v>5</v>
      </c>
      <c r="B56" s="111" t="s">
        <v>626</v>
      </c>
      <c r="C56" s="111">
        <v>313000</v>
      </c>
      <c r="D56" s="112"/>
      <c r="E56" s="113" t="s">
        <v>658</v>
      </c>
      <c r="F56" s="143" t="s">
        <v>664</v>
      </c>
      <c r="G56" s="111">
        <v>0</v>
      </c>
      <c r="H56" s="111" t="s">
        <v>161</v>
      </c>
      <c r="I56" s="116">
        <v>126.41200000000002</v>
      </c>
      <c r="J56" s="117">
        <f>G56*I56</f>
        <v>0</v>
      </c>
      <c r="L56" s="118"/>
    </row>
    <row r="57" spans="1:12" ht="13.5" hidden="1" thickBot="1">
      <c r="A57" s="119"/>
      <c r="B57" s="120"/>
      <c r="C57" s="120"/>
      <c r="D57" s="121"/>
      <c r="E57" s="122"/>
      <c r="F57" s="123"/>
      <c r="G57" s="120">
        <v>0</v>
      </c>
      <c r="H57" s="120"/>
      <c r="I57" s="125"/>
      <c r="J57" s="126"/>
      <c r="L57" s="118"/>
    </row>
    <row r="58" spans="1:12" ht="64.5" hidden="1" thickBot="1">
      <c r="A58" s="142">
        <v>7</v>
      </c>
      <c r="B58" s="111" t="s">
        <v>626</v>
      </c>
      <c r="C58" s="111">
        <v>313000</v>
      </c>
      <c r="D58" s="112"/>
      <c r="E58" s="113" t="s">
        <v>665</v>
      </c>
      <c r="F58" s="143" t="s">
        <v>666</v>
      </c>
      <c r="G58" s="111">
        <v>0</v>
      </c>
      <c r="H58" s="111" t="s">
        <v>161</v>
      </c>
      <c r="I58" s="116">
        <v>390.39000000000004</v>
      </c>
      <c r="J58" s="117">
        <f>G58*I58</f>
        <v>0</v>
      </c>
      <c r="L58" s="118"/>
    </row>
    <row r="59" spans="1:12" ht="13.5" hidden="1" thickBot="1">
      <c r="A59" s="119"/>
      <c r="B59" s="120"/>
      <c r="C59" s="120"/>
      <c r="D59" s="121"/>
      <c r="E59" s="122"/>
      <c r="F59" s="123"/>
      <c r="G59" s="120">
        <v>0</v>
      </c>
      <c r="H59" s="120"/>
      <c r="I59" s="125"/>
      <c r="J59" s="126"/>
      <c r="L59" s="118"/>
    </row>
    <row r="60" spans="1:12" ht="64.5" hidden="1" thickBot="1">
      <c r="A60" s="142">
        <v>7</v>
      </c>
      <c r="B60" s="111" t="s">
        <v>626</v>
      </c>
      <c r="C60" s="111">
        <v>313000</v>
      </c>
      <c r="D60" s="112"/>
      <c r="E60" s="113" t="s">
        <v>665</v>
      </c>
      <c r="F60" s="143" t="s">
        <v>667</v>
      </c>
      <c r="G60" s="111">
        <v>0</v>
      </c>
      <c r="H60" s="111" t="s">
        <v>161</v>
      </c>
      <c r="I60" s="116">
        <v>82.368000000000009</v>
      </c>
      <c r="J60" s="117">
        <f>G60*I60</f>
        <v>0</v>
      </c>
      <c r="L60" s="118"/>
    </row>
    <row r="61" spans="1:12" ht="13.5" hidden="1" thickBot="1">
      <c r="A61" s="119"/>
      <c r="B61" s="120"/>
      <c r="C61" s="120"/>
      <c r="D61" s="121"/>
      <c r="E61" s="122"/>
      <c r="F61" s="123"/>
      <c r="G61" s="120">
        <v>0</v>
      </c>
      <c r="H61" s="120"/>
      <c r="I61" s="125"/>
      <c r="J61" s="126"/>
      <c r="L61" s="118"/>
    </row>
    <row r="62" spans="1:12" ht="64.5" hidden="1" thickBot="1">
      <c r="A62" s="142">
        <v>7</v>
      </c>
      <c r="B62" s="111" t="s">
        <v>626</v>
      </c>
      <c r="C62" s="111">
        <v>313000</v>
      </c>
      <c r="D62" s="112"/>
      <c r="E62" s="113" t="s">
        <v>665</v>
      </c>
      <c r="F62" s="143" t="s">
        <v>668</v>
      </c>
      <c r="G62" s="111">
        <v>0</v>
      </c>
      <c r="H62" s="111" t="s">
        <v>161</v>
      </c>
      <c r="I62" s="116">
        <v>88.088000000000008</v>
      </c>
      <c r="J62" s="117">
        <f>G62*I62</f>
        <v>0</v>
      </c>
      <c r="L62" s="118"/>
    </row>
    <row r="63" spans="1:12" ht="13.5" hidden="1" thickBot="1">
      <c r="A63" s="119"/>
      <c r="B63" s="120"/>
      <c r="C63" s="120"/>
      <c r="D63" s="121"/>
      <c r="E63" s="122"/>
      <c r="F63" s="123"/>
      <c r="G63" s="120">
        <v>0</v>
      </c>
      <c r="H63" s="120"/>
      <c r="I63" s="125"/>
      <c r="J63" s="126"/>
      <c r="L63" s="118"/>
    </row>
    <row r="64" spans="1:12" ht="64.5" hidden="1" thickBot="1">
      <c r="A64" s="142">
        <v>5</v>
      </c>
      <c r="B64" s="111" t="s">
        <v>626</v>
      </c>
      <c r="C64" s="111">
        <v>313000</v>
      </c>
      <c r="D64" s="112"/>
      <c r="E64" s="113" t="s">
        <v>665</v>
      </c>
      <c r="F64" s="143" t="s">
        <v>669</v>
      </c>
      <c r="G64" s="111">
        <v>0</v>
      </c>
      <c r="H64" s="111" t="s">
        <v>161</v>
      </c>
      <c r="I64" s="116">
        <v>95.238000000000014</v>
      </c>
      <c r="J64" s="117">
        <f>G64*I64</f>
        <v>0</v>
      </c>
      <c r="L64" s="118"/>
    </row>
    <row r="65" spans="1:12" ht="13.5" hidden="1" thickBot="1">
      <c r="A65" s="119"/>
      <c r="B65" s="120"/>
      <c r="C65" s="120"/>
      <c r="D65" s="121"/>
      <c r="E65" s="122"/>
      <c r="F65" s="123"/>
      <c r="G65" s="120">
        <v>0</v>
      </c>
      <c r="H65" s="120"/>
      <c r="I65" s="125"/>
      <c r="J65" s="126"/>
      <c r="L65" s="118"/>
    </row>
    <row r="66" spans="1:12" ht="64.5" hidden="1" thickBot="1">
      <c r="A66" s="142">
        <v>8</v>
      </c>
      <c r="B66" s="111" t="s">
        <v>626</v>
      </c>
      <c r="C66" s="111">
        <v>313000</v>
      </c>
      <c r="D66" s="112"/>
      <c r="E66" s="113" t="s">
        <v>665</v>
      </c>
      <c r="F66" s="143" t="s">
        <v>670</v>
      </c>
      <c r="G66" s="111">
        <v>0</v>
      </c>
      <c r="H66" s="111" t="s">
        <v>161</v>
      </c>
      <c r="I66" s="116">
        <v>92.092000000000027</v>
      </c>
      <c r="J66" s="117">
        <f>G66*I66</f>
        <v>0</v>
      </c>
      <c r="L66" s="118"/>
    </row>
    <row r="67" spans="1:12" ht="13.5" hidden="1" thickBot="1">
      <c r="A67" s="119"/>
      <c r="B67" s="120"/>
      <c r="C67" s="120"/>
      <c r="D67" s="121"/>
      <c r="E67" s="122"/>
      <c r="F67" s="123"/>
      <c r="G67" s="120">
        <v>0</v>
      </c>
      <c r="H67" s="120"/>
      <c r="I67" s="125"/>
      <c r="J67" s="126"/>
      <c r="L67" s="118"/>
    </row>
    <row r="68" spans="1:12" ht="64.5" hidden="1" thickBot="1">
      <c r="A68" s="142">
        <v>8</v>
      </c>
      <c r="B68" s="111" t="s">
        <v>626</v>
      </c>
      <c r="C68" s="111">
        <v>313000</v>
      </c>
      <c r="D68" s="112"/>
      <c r="E68" s="113" t="s">
        <v>665</v>
      </c>
      <c r="F68" s="143" t="s">
        <v>671</v>
      </c>
      <c r="G68" s="111">
        <v>0</v>
      </c>
      <c r="H68" s="111" t="s">
        <v>161</v>
      </c>
      <c r="I68" s="116">
        <v>160.87500000000003</v>
      </c>
      <c r="J68" s="117">
        <f>G68*I68</f>
        <v>0</v>
      </c>
      <c r="L68" s="118"/>
    </row>
    <row r="69" spans="1:12" ht="13.5" hidden="1" thickBot="1">
      <c r="A69" s="119"/>
      <c r="B69" s="120"/>
      <c r="C69" s="120"/>
      <c r="D69" s="121"/>
      <c r="E69" s="122"/>
      <c r="F69" s="123"/>
      <c r="G69" s="120">
        <v>0</v>
      </c>
      <c r="H69" s="120"/>
      <c r="I69" s="125"/>
      <c r="J69" s="126"/>
      <c r="L69" s="118"/>
    </row>
    <row r="70" spans="1:12" ht="64.5" hidden="1" thickBot="1">
      <c r="A70" s="142">
        <v>8</v>
      </c>
      <c r="B70" s="111" t="s">
        <v>626</v>
      </c>
      <c r="C70" s="111">
        <v>313000</v>
      </c>
      <c r="D70" s="112"/>
      <c r="E70" s="113" t="s">
        <v>665</v>
      </c>
      <c r="F70" s="143" t="s">
        <v>672</v>
      </c>
      <c r="G70" s="111">
        <v>0</v>
      </c>
      <c r="H70" s="111" t="s">
        <v>161</v>
      </c>
      <c r="I70" s="116">
        <v>180.46600000000004</v>
      </c>
      <c r="J70" s="117">
        <f>G70*I70</f>
        <v>0</v>
      </c>
      <c r="L70" s="118"/>
    </row>
    <row r="71" spans="1:12" ht="13.5" hidden="1" thickBot="1">
      <c r="A71" s="119"/>
      <c r="B71" s="120"/>
      <c r="C71" s="120"/>
      <c r="D71" s="121"/>
      <c r="E71" s="122"/>
      <c r="F71" s="123"/>
      <c r="G71" s="120">
        <v>0</v>
      </c>
      <c r="H71" s="120"/>
      <c r="I71" s="125"/>
      <c r="J71" s="126"/>
      <c r="L71" s="118"/>
    </row>
    <row r="72" spans="1:12" ht="51.75" hidden="1" thickBot="1">
      <c r="A72" s="142">
        <v>6</v>
      </c>
      <c r="B72" s="111" t="s">
        <v>626</v>
      </c>
      <c r="C72" s="111">
        <v>313000</v>
      </c>
      <c r="D72" s="112"/>
      <c r="E72" s="113" t="s">
        <v>673</v>
      </c>
      <c r="F72" s="114" t="s">
        <v>674</v>
      </c>
      <c r="G72" s="111">
        <v>0</v>
      </c>
      <c r="H72" s="111" t="s">
        <v>161</v>
      </c>
      <c r="I72" s="116">
        <v>136.85100000000003</v>
      </c>
      <c r="J72" s="117">
        <f>G72*I72</f>
        <v>0</v>
      </c>
      <c r="L72" s="118"/>
    </row>
    <row r="73" spans="1:12" ht="13.5" hidden="1" thickBot="1">
      <c r="A73" s="119"/>
      <c r="B73" s="120"/>
      <c r="C73" s="120"/>
      <c r="D73" s="121"/>
      <c r="E73" s="122" t="s">
        <v>675</v>
      </c>
      <c r="F73" s="123"/>
      <c r="G73" s="120">
        <v>0</v>
      </c>
      <c r="H73" s="120"/>
      <c r="I73" s="125"/>
      <c r="J73" s="126"/>
      <c r="L73" s="118"/>
    </row>
    <row r="74" spans="1:12" ht="51.75" hidden="1" thickBot="1">
      <c r="A74" s="142">
        <v>6</v>
      </c>
      <c r="B74" s="111" t="s">
        <v>626</v>
      </c>
      <c r="C74" s="111">
        <v>313000</v>
      </c>
      <c r="D74" s="112"/>
      <c r="E74" s="113" t="s">
        <v>673</v>
      </c>
      <c r="F74" s="114" t="s">
        <v>676</v>
      </c>
      <c r="G74" s="111">
        <v>0</v>
      </c>
      <c r="H74" s="111" t="s">
        <v>161</v>
      </c>
      <c r="I74" s="116">
        <v>69.927000000000007</v>
      </c>
      <c r="J74" s="117">
        <f>G74*I74</f>
        <v>0</v>
      </c>
      <c r="L74" s="118"/>
    </row>
    <row r="75" spans="1:12" ht="13.5" hidden="1" thickBot="1">
      <c r="A75" s="119"/>
      <c r="B75" s="120"/>
      <c r="C75" s="120"/>
      <c r="D75" s="121"/>
      <c r="E75" s="122" t="s">
        <v>677</v>
      </c>
      <c r="F75" s="123"/>
      <c r="G75" s="120">
        <v>0</v>
      </c>
      <c r="H75" s="120"/>
      <c r="I75" s="125"/>
      <c r="J75" s="126"/>
      <c r="L75" s="118"/>
    </row>
    <row r="76" spans="1:12" ht="64.5" hidden="1" thickBot="1">
      <c r="A76" s="142">
        <v>6</v>
      </c>
      <c r="B76" s="111" t="s">
        <v>626</v>
      </c>
      <c r="C76" s="111">
        <v>313000</v>
      </c>
      <c r="D76" s="112"/>
      <c r="E76" s="113" t="s">
        <v>678</v>
      </c>
      <c r="F76" s="114" t="s">
        <v>679</v>
      </c>
      <c r="G76" s="111">
        <v>0</v>
      </c>
      <c r="H76" s="111" t="s">
        <v>161</v>
      </c>
      <c r="I76" s="116">
        <v>89.661000000000016</v>
      </c>
      <c r="J76" s="117">
        <f>G76*I76</f>
        <v>0</v>
      </c>
      <c r="L76" s="118"/>
    </row>
    <row r="77" spans="1:12" ht="13.5" hidden="1" thickBot="1">
      <c r="A77" s="119"/>
      <c r="B77" s="120"/>
      <c r="C77" s="120"/>
      <c r="D77" s="121"/>
      <c r="E77" s="122" t="s">
        <v>675</v>
      </c>
      <c r="F77" s="123"/>
      <c r="G77" s="120">
        <v>0</v>
      </c>
      <c r="H77" s="120"/>
      <c r="I77" s="125"/>
      <c r="J77" s="126"/>
      <c r="L77" s="118"/>
    </row>
    <row r="78" spans="1:12" ht="64.5" hidden="1" thickBot="1">
      <c r="A78" s="142">
        <v>6</v>
      </c>
      <c r="B78" s="111" t="s">
        <v>626</v>
      </c>
      <c r="C78" s="111">
        <v>313000</v>
      </c>
      <c r="D78" s="112"/>
      <c r="E78" s="113" t="s">
        <v>678</v>
      </c>
      <c r="F78" s="114" t="s">
        <v>680</v>
      </c>
      <c r="G78" s="111">
        <v>0</v>
      </c>
      <c r="H78" s="111" t="s">
        <v>161</v>
      </c>
      <c r="I78" s="116">
        <v>103.96100000000003</v>
      </c>
      <c r="J78" s="117">
        <f>G78*I78</f>
        <v>0</v>
      </c>
      <c r="L78" s="118"/>
    </row>
    <row r="79" spans="1:12" ht="13.5" hidden="1" thickBot="1">
      <c r="A79" s="119"/>
      <c r="B79" s="120"/>
      <c r="C79" s="120"/>
      <c r="D79" s="121"/>
      <c r="E79" s="122" t="s">
        <v>675</v>
      </c>
      <c r="F79" s="123"/>
      <c r="G79" s="120">
        <v>0</v>
      </c>
      <c r="H79" s="120"/>
      <c r="I79" s="125"/>
      <c r="J79" s="126"/>
      <c r="L79" s="118"/>
    </row>
    <row r="80" spans="1:12" ht="64.5" hidden="1" thickBot="1">
      <c r="A80" s="142">
        <v>6</v>
      </c>
      <c r="B80" s="111" t="s">
        <v>626</v>
      </c>
      <c r="C80" s="111">
        <v>313000</v>
      </c>
      <c r="D80" s="112"/>
      <c r="E80" s="113" t="s">
        <v>681</v>
      </c>
      <c r="F80" s="143" t="s">
        <v>682</v>
      </c>
      <c r="G80" s="111">
        <v>0</v>
      </c>
      <c r="H80" s="111" t="s">
        <v>161</v>
      </c>
      <c r="I80" s="116">
        <v>103.96100000000003</v>
      </c>
      <c r="J80" s="117">
        <f>G80*I80</f>
        <v>0</v>
      </c>
      <c r="L80" s="118"/>
    </row>
    <row r="81" spans="1:12" ht="13.5" hidden="1" thickBot="1">
      <c r="A81" s="119"/>
      <c r="B81" s="120"/>
      <c r="C81" s="120"/>
      <c r="D81" s="121"/>
      <c r="E81" s="122" t="s">
        <v>675</v>
      </c>
      <c r="F81" s="123"/>
      <c r="G81" s="120">
        <v>0</v>
      </c>
      <c r="H81" s="120"/>
      <c r="I81" s="125"/>
      <c r="J81" s="126"/>
      <c r="L81" s="118"/>
    </row>
    <row r="82" spans="1:12" ht="64.5" hidden="1" thickBot="1">
      <c r="A82" s="142">
        <v>9</v>
      </c>
      <c r="B82" s="111" t="s">
        <v>626</v>
      </c>
      <c r="C82" s="111">
        <v>313000</v>
      </c>
      <c r="D82" s="112"/>
      <c r="E82" s="113" t="s">
        <v>681</v>
      </c>
      <c r="F82" s="143" t="s">
        <v>683</v>
      </c>
      <c r="G82" s="111">
        <v>0</v>
      </c>
      <c r="H82" s="111" t="s">
        <v>161</v>
      </c>
      <c r="I82" s="116">
        <v>118.26100000000002</v>
      </c>
      <c r="J82" s="117">
        <f>G82*I82</f>
        <v>0</v>
      </c>
      <c r="L82" s="118"/>
    </row>
    <row r="83" spans="1:12" ht="13.5" hidden="1" thickBot="1">
      <c r="A83" s="119"/>
      <c r="B83" s="120"/>
      <c r="C83" s="120"/>
      <c r="D83" s="121"/>
      <c r="E83" s="122" t="s">
        <v>684</v>
      </c>
      <c r="F83" s="123"/>
      <c r="G83" s="120">
        <v>0</v>
      </c>
      <c r="H83" s="120"/>
      <c r="I83" s="125"/>
      <c r="J83" s="126"/>
      <c r="L83" s="118"/>
    </row>
    <row r="84" spans="1:12" ht="51">
      <c r="A84" s="142">
        <v>4</v>
      </c>
      <c r="B84" s="111" t="s">
        <v>626</v>
      </c>
      <c r="C84" s="111">
        <v>313000</v>
      </c>
      <c r="D84" s="112"/>
      <c r="E84" s="113" t="s">
        <v>685</v>
      </c>
      <c r="F84" s="143" t="s">
        <v>686</v>
      </c>
      <c r="G84" s="111">
        <v>986</v>
      </c>
      <c r="H84" s="111" t="s">
        <v>161</v>
      </c>
      <c r="I84" s="116"/>
      <c r="J84" s="117">
        <f>G84*I84</f>
        <v>0</v>
      </c>
      <c r="L84" s="118"/>
    </row>
    <row r="85" spans="1:12" ht="13.5" thickBot="1">
      <c r="A85" s="119"/>
      <c r="B85" s="120"/>
      <c r="C85" s="120"/>
      <c r="D85" s="121"/>
      <c r="E85" s="122"/>
      <c r="F85" s="123"/>
      <c r="G85" s="120"/>
      <c r="H85" s="120"/>
      <c r="I85" s="125"/>
      <c r="J85" s="126"/>
      <c r="L85" s="118"/>
    </row>
    <row r="86" spans="1:12" ht="51.75" hidden="1" thickBot="1">
      <c r="A86" s="142">
        <v>9</v>
      </c>
      <c r="B86" s="111" t="s">
        <v>626</v>
      </c>
      <c r="C86" s="111">
        <v>313000</v>
      </c>
      <c r="D86" s="112"/>
      <c r="E86" s="113" t="s">
        <v>687</v>
      </c>
      <c r="F86" s="143" t="s">
        <v>688</v>
      </c>
      <c r="G86" s="111">
        <v>0</v>
      </c>
      <c r="H86" s="111" t="s">
        <v>161</v>
      </c>
      <c r="I86" s="116">
        <v>25.168000000000006</v>
      </c>
      <c r="J86" s="117">
        <f>G86*I86</f>
        <v>0</v>
      </c>
      <c r="L86" s="118"/>
    </row>
    <row r="87" spans="1:12" ht="18" hidden="1" customHeight="1" thickBot="1">
      <c r="A87" s="119"/>
      <c r="B87" s="120"/>
      <c r="C87" s="120"/>
      <c r="D87" s="121"/>
      <c r="E87" s="122" t="s">
        <v>684</v>
      </c>
      <c r="F87" s="123"/>
      <c r="G87" s="120">
        <v>0</v>
      </c>
      <c r="H87" s="120"/>
      <c r="I87" s="125"/>
      <c r="J87" s="126"/>
      <c r="L87" s="118"/>
    </row>
    <row r="88" spans="1:12" ht="51.75" hidden="1" thickBot="1">
      <c r="A88" s="142">
        <v>10</v>
      </c>
      <c r="B88" s="111" t="s">
        <v>626</v>
      </c>
      <c r="C88" s="111">
        <v>313000</v>
      </c>
      <c r="D88" s="112"/>
      <c r="E88" s="113" t="s">
        <v>689</v>
      </c>
      <c r="F88" s="143" t="s">
        <v>690</v>
      </c>
      <c r="G88" s="111">
        <v>0</v>
      </c>
      <c r="H88" s="111" t="s">
        <v>161</v>
      </c>
      <c r="I88" s="116">
        <v>27.43</v>
      </c>
      <c r="J88" s="117">
        <f>G88*I88</f>
        <v>0</v>
      </c>
      <c r="L88" s="118"/>
    </row>
    <row r="89" spans="1:12" ht="18" hidden="1" customHeight="1" thickBot="1">
      <c r="A89" s="119"/>
      <c r="B89" s="120"/>
      <c r="C89" s="120"/>
      <c r="D89" s="121"/>
      <c r="E89" s="122" t="s">
        <v>684</v>
      </c>
      <c r="F89" s="123"/>
      <c r="G89" s="120">
        <v>0</v>
      </c>
      <c r="H89" s="120"/>
      <c r="I89" s="125"/>
      <c r="J89" s="126"/>
      <c r="L89" s="118"/>
    </row>
    <row r="90" spans="1:12" ht="39" hidden="1" thickBot="1">
      <c r="A90" s="142">
        <v>10</v>
      </c>
      <c r="B90" s="111" t="s">
        <v>626</v>
      </c>
      <c r="C90" s="111">
        <v>313000</v>
      </c>
      <c r="D90" s="112"/>
      <c r="E90" s="113" t="s">
        <v>691</v>
      </c>
      <c r="F90" s="143"/>
      <c r="G90" s="111">
        <v>0</v>
      </c>
      <c r="H90" s="111" t="s">
        <v>134</v>
      </c>
      <c r="I90" s="116">
        <v>12740</v>
      </c>
      <c r="J90" s="117">
        <f>G90*I90</f>
        <v>0</v>
      </c>
      <c r="L90" s="118"/>
    </row>
    <row r="91" spans="1:12" ht="13.5" hidden="1" thickBot="1">
      <c r="A91" s="119"/>
      <c r="B91" s="120"/>
      <c r="C91" s="120"/>
      <c r="D91" s="121"/>
      <c r="E91" s="122"/>
      <c r="F91" s="123"/>
      <c r="G91" s="120">
        <v>0</v>
      </c>
      <c r="H91" s="120"/>
      <c r="I91" s="125"/>
      <c r="J91" s="126"/>
      <c r="L91" s="118"/>
    </row>
    <row r="92" spans="1:12" ht="53.25" hidden="1" customHeight="1">
      <c r="A92" s="110">
        <v>11</v>
      </c>
      <c r="B92" s="111" t="s">
        <v>692</v>
      </c>
      <c r="C92" s="111">
        <v>316000</v>
      </c>
      <c r="D92" s="112"/>
      <c r="E92" s="113" t="s">
        <v>693</v>
      </c>
      <c r="F92" s="114" t="s">
        <v>694</v>
      </c>
      <c r="G92" s="111">
        <v>0</v>
      </c>
      <c r="H92" s="111" t="s">
        <v>695</v>
      </c>
      <c r="I92" s="116">
        <v>22.490000000000002</v>
      </c>
      <c r="J92" s="117">
        <f>G92*I92</f>
        <v>0</v>
      </c>
      <c r="L92" s="118"/>
    </row>
    <row r="93" spans="1:12" ht="13.5" hidden="1" thickBot="1">
      <c r="A93" s="119"/>
      <c r="B93" s="120"/>
      <c r="C93" s="120"/>
      <c r="D93" s="121"/>
      <c r="E93" s="122"/>
      <c r="F93" s="123"/>
      <c r="G93" s="120">
        <v>0</v>
      </c>
      <c r="H93" s="120"/>
      <c r="I93" s="125"/>
      <c r="J93" s="126"/>
      <c r="L93" s="118"/>
    </row>
    <row r="94" spans="1:12" ht="53.25" hidden="1" customHeight="1">
      <c r="A94" s="110">
        <v>11</v>
      </c>
      <c r="B94" s="111" t="s">
        <v>692</v>
      </c>
      <c r="C94" s="111">
        <v>316000</v>
      </c>
      <c r="D94" s="112"/>
      <c r="E94" s="113" t="s">
        <v>696</v>
      </c>
      <c r="F94" s="114" t="s">
        <v>697</v>
      </c>
      <c r="G94" s="111">
        <v>0</v>
      </c>
      <c r="H94" s="111" t="s">
        <v>161</v>
      </c>
      <c r="I94" s="116">
        <v>30.94</v>
      </c>
      <c r="J94" s="117">
        <f>G94*I94</f>
        <v>0</v>
      </c>
      <c r="L94" s="118"/>
    </row>
    <row r="95" spans="1:12" ht="13.5" hidden="1" thickBot="1">
      <c r="A95" s="119"/>
      <c r="B95" s="120"/>
      <c r="C95" s="120"/>
      <c r="D95" s="121"/>
      <c r="E95" s="122"/>
      <c r="F95" s="123"/>
      <c r="G95" s="120">
        <v>0</v>
      </c>
      <c r="H95" s="120"/>
      <c r="I95" s="125"/>
      <c r="J95" s="126"/>
      <c r="L95" s="118"/>
    </row>
    <row r="96" spans="1:12" ht="39" hidden="1" thickBot="1">
      <c r="A96" s="110">
        <v>9</v>
      </c>
      <c r="B96" s="111" t="s">
        <v>698</v>
      </c>
      <c r="C96" s="111">
        <v>313000</v>
      </c>
      <c r="D96" s="112"/>
      <c r="E96" s="113" t="s">
        <v>699</v>
      </c>
      <c r="F96" s="143" t="s">
        <v>700</v>
      </c>
      <c r="G96" s="111">
        <v>0</v>
      </c>
      <c r="H96" s="111" t="s">
        <v>161</v>
      </c>
      <c r="I96" s="116">
        <v>183.88229999999999</v>
      </c>
      <c r="J96" s="117">
        <f>G96*I96</f>
        <v>0</v>
      </c>
      <c r="L96" s="118"/>
    </row>
    <row r="97" spans="1:12" ht="13.5" hidden="1" thickBot="1">
      <c r="A97" s="119"/>
      <c r="B97" s="120"/>
      <c r="C97" s="120"/>
      <c r="D97" s="121"/>
      <c r="E97" s="122" t="s">
        <v>701</v>
      </c>
      <c r="F97" s="123"/>
      <c r="G97" s="120">
        <v>0</v>
      </c>
      <c r="H97" s="120"/>
      <c r="I97" s="125"/>
      <c r="J97" s="126"/>
      <c r="L97" s="118"/>
    </row>
    <row r="98" spans="1:12" ht="39" hidden="1" thickBot="1">
      <c r="A98" s="110">
        <v>9</v>
      </c>
      <c r="B98" s="111" t="s">
        <v>698</v>
      </c>
      <c r="C98" s="111">
        <v>313000</v>
      </c>
      <c r="D98" s="112"/>
      <c r="E98" s="113" t="s">
        <v>699</v>
      </c>
      <c r="F98" s="143" t="s">
        <v>702</v>
      </c>
      <c r="G98" s="111">
        <v>0</v>
      </c>
      <c r="H98" s="111" t="s">
        <v>161</v>
      </c>
      <c r="I98" s="116">
        <v>153.88230000000001</v>
      </c>
      <c r="J98" s="117">
        <f>G98*I98</f>
        <v>0</v>
      </c>
      <c r="L98" s="118"/>
    </row>
    <row r="99" spans="1:12" ht="13.5" hidden="1" thickBot="1">
      <c r="A99" s="119"/>
      <c r="B99" s="120"/>
      <c r="C99" s="120"/>
      <c r="D99" s="121"/>
      <c r="E99" s="122" t="s">
        <v>701</v>
      </c>
      <c r="F99" s="123"/>
      <c r="G99" s="120">
        <v>0</v>
      </c>
      <c r="H99" s="120"/>
      <c r="I99" s="125"/>
      <c r="J99" s="126"/>
      <c r="L99" s="118"/>
    </row>
    <row r="100" spans="1:12" ht="38.25">
      <c r="A100" s="110">
        <v>5</v>
      </c>
      <c r="B100" s="111" t="s">
        <v>698</v>
      </c>
      <c r="C100" s="111">
        <v>313000</v>
      </c>
      <c r="D100" s="112"/>
      <c r="E100" s="113" t="s">
        <v>699</v>
      </c>
      <c r="F100" s="143" t="s">
        <v>703</v>
      </c>
      <c r="G100" s="111">
        <v>15</v>
      </c>
      <c r="H100" s="111" t="s">
        <v>161</v>
      </c>
      <c r="I100" s="116"/>
      <c r="J100" s="117">
        <f>G100*I100</f>
        <v>0</v>
      </c>
      <c r="L100" s="118"/>
    </row>
    <row r="101" spans="1:12" ht="13.5" thickBot="1">
      <c r="A101" s="119"/>
      <c r="B101" s="120"/>
      <c r="C101" s="120"/>
      <c r="D101" s="121"/>
      <c r="E101" s="122" t="s">
        <v>701</v>
      </c>
      <c r="F101" s="123"/>
      <c r="G101" s="120"/>
      <c r="H101" s="120"/>
      <c r="I101" s="125"/>
      <c r="J101" s="126"/>
      <c r="L101" s="118"/>
    </row>
    <row r="102" spans="1:12" ht="39" hidden="1" thickBot="1">
      <c r="A102" s="110">
        <v>11</v>
      </c>
      <c r="B102" s="111" t="s">
        <v>698</v>
      </c>
      <c r="C102" s="111">
        <v>313000</v>
      </c>
      <c r="D102" s="112"/>
      <c r="E102" s="113" t="s">
        <v>699</v>
      </c>
      <c r="F102" s="143" t="s">
        <v>704</v>
      </c>
      <c r="G102" s="111">
        <v>0</v>
      </c>
      <c r="H102" s="111" t="s">
        <v>161</v>
      </c>
      <c r="I102" s="116">
        <v>79.522300000000016</v>
      </c>
      <c r="J102" s="117">
        <f>G102*I102</f>
        <v>0</v>
      </c>
      <c r="L102" s="118"/>
    </row>
    <row r="103" spans="1:12" ht="13.5" hidden="1" thickBot="1">
      <c r="A103" s="119"/>
      <c r="B103" s="120"/>
      <c r="C103" s="120"/>
      <c r="D103" s="121"/>
      <c r="E103" s="122" t="s">
        <v>701</v>
      </c>
      <c r="F103" s="123"/>
      <c r="G103" s="120">
        <v>0</v>
      </c>
      <c r="H103" s="120"/>
      <c r="I103" s="125"/>
      <c r="J103" s="126"/>
      <c r="L103" s="118"/>
    </row>
    <row r="104" spans="1:12" ht="38.25">
      <c r="A104" s="110">
        <v>6</v>
      </c>
      <c r="B104" s="111" t="s">
        <v>698</v>
      </c>
      <c r="C104" s="111">
        <v>313000</v>
      </c>
      <c r="D104" s="112"/>
      <c r="E104" s="113" t="s">
        <v>699</v>
      </c>
      <c r="F104" s="143" t="s">
        <v>705</v>
      </c>
      <c r="G104" s="111">
        <v>32</v>
      </c>
      <c r="H104" s="111" t="s">
        <v>161</v>
      </c>
      <c r="I104" s="116"/>
      <c r="J104" s="117">
        <f>G104*I104</f>
        <v>0</v>
      </c>
      <c r="L104" s="118"/>
    </row>
    <row r="105" spans="1:12" ht="13.5" thickBot="1">
      <c r="A105" s="119"/>
      <c r="B105" s="120"/>
      <c r="C105" s="120"/>
      <c r="D105" s="121"/>
      <c r="E105" s="122" t="s">
        <v>701</v>
      </c>
      <c r="F105" s="123"/>
      <c r="G105" s="120"/>
      <c r="H105" s="120"/>
      <c r="I105" s="125"/>
      <c r="J105" s="126"/>
      <c r="L105" s="118"/>
    </row>
    <row r="106" spans="1:12" ht="38.25">
      <c r="A106" s="110">
        <v>7</v>
      </c>
      <c r="B106" s="111" t="s">
        <v>698</v>
      </c>
      <c r="C106" s="111">
        <v>313000</v>
      </c>
      <c r="D106" s="112"/>
      <c r="E106" s="113" t="s">
        <v>699</v>
      </c>
      <c r="F106" s="143" t="s">
        <v>706</v>
      </c>
      <c r="G106" s="111">
        <v>48</v>
      </c>
      <c r="H106" s="111" t="s">
        <v>161</v>
      </c>
      <c r="I106" s="116"/>
      <c r="J106" s="117">
        <f>G106*I106</f>
        <v>0</v>
      </c>
      <c r="L106" s="118"/>
    </row>
    <row r="107" spans="1:12" ht="13.5" thickBot="1">
      <c r="A107" s="119"/>
      <c r="B107" s="120"/>
      <c r="C107" s="120"/>
      <c r="D107" s="121"/>
      <c r="E107" s="122" t="s">
        <v>707</v>
      </c>
      <c r="F107" s="123"/>
      <c r="G107" s="120"/>
      <c r="H107" s="120"/>
      <c r="I107" s="125"/>
      <c r="J107" s="126"/>
      <c r="L107" s="118"/>
    </row>
    <row r="108" spans="1:12" ht="64.5" hidden="1" thickBot="1">
      <c r="A108" s="142">
        <v>13</v>
      </c>
      <c r="B108" s="111" t="s">
        <v>626</v>
      </c>
      <c r="C108" s="111">
        <v>313000</v>
      </c>
      <c r="D108" s="112"/>
      <c r="E108" s="113" t="s">
        <v>708</v>
      </c>
      <c r="F108" s="114" t="s">
        <v>709</v>
      </c>
      <c r="G108" s="111">
        <v>0</v>
      </c>
      <c r="H108" s="111" t="s">
        <v>161</v>
      </c>
      <c r="I108" s="116">
        <v>62.92</v>
      </c>
      <c r="J108" s="117">
        <f>G108*I108</f>
        <v>0</v>
      </c>
      <c r="L108" s="118"/>
    </row>
    <row r="109" spans="1:12" ht="15" hidden="1" customHeight="1" thickBot="1">
      <c r="A109" s="119"/>
      <c r="B109" s="120"/>
      <c r="C109" s="120"/>
      <c r="D109" s="121"/>
      <c r="E109" s="122" t="s">
        <v>710</v>
      </c>
      <c r="F109" s="123"/>
      <c r="G109" s="120">
        <v>0</v>
      </c>
      <c r="H109" s="144"/>
      <c r="I109" s="145"/>
      <c r="J109" s="146"/>
      <c r="L109" s="118"/>
    </row>
    <row r="110" spans="1:12" ht="63.75">
      <c r="A110" s="142">
        <v>8</v>
      </c>
      <c r="B110" s="111" t="s">
        <v>626</v>
      </c>
      <c r="C110" s="111">
        <v>313000</v>
      </c>
      <c r="D110" s="112"/>
      <c r="E110" s="113" t="s">
        <v>711</v>
      </c>
      <c r="F110" s="114" t="s">
        <v>712</v>
      </c>
      <c r="G110" s="111">
        <v>128</v>
      </c>
      <c r="H110" s="111" t="s">
        <v>161</v>
      </c>
      <c r="I110" s="116"/>
      <c r="J110" s="117">
        <f>G110*I110</f>
        <v>0</v>
      </c>
      <c r="L110" s="118"/>
    </row>
    <row r="111" spans="1:12" ht="15" customHeight="1" thickBot="1">
      <c r="A111" s="119"/>
      <c r="B111" s="120"/>
      <c r="C111" s="120"/>
      <c r="D111" s="121"/>
      <c r="E111" s="122" t="s">
        <v>710</v>
      </c>
      <c r="F111" s="123"/>
      <c r="G111" s="120"/>
      <c r="H111" s="144"/>
      <c r="I111" s="145"/>
      <c r="J111" s="146"/>
      <c r="L111" s="118"/>
    </row>
    <row r="112" spans="1:12" ht="64.5" hidden="1" thickBot="1">
      <c r="A112" s="142">
        <v>14</v>
      </c>
      <c r="B112" s="111" t="s">
        <v>626</v>
      </c>
      <c r="C112" s="111">
        <v>313000</v>
      </c>
      <c r="D112" s="112"/>
      <c r="E112" s="113" t="s">
        <v>713</v>
      </c>
      <c r="F112" s="114" t="s">
        <v>714</v>
      </c>
      <c r="G112" s="111">
        <v>0</v>
      </c>
      <c r="H112" s="111" t="s">
        <v>161</v>
      </c>
      <c r="I112" s="116">
        <v>96.97999999999999</v>
      </c>
      <c r="J112" s="117">
        <f>G112*I112</f>
        <v>0</v>
      </c>
      <c r="L112" s="118"/>
    </row>
    <row r="113" spans="1:15" ht="17.25" hidden="1" customHeight="1" thickBot="1">
      <c r="A113" s="119"/>
      <c r="B113" s="120"/>
      <c r="C113" s="120"/>
      <c r="D113" s="121"/>
      <c r="E113" s="122" t="s">
        <v>715</v>
      </c>
      <c r="F113" s="123"/>
      <c r="G113" s="120">
        <v>0</v>
      </c>
      <c r="H113" s="144"/>
      <c r="I113" s="145"/>
      <c r="J113" s="146"/>
      <c r="L113" s="118"/>
    </row>
    <row r="114" spans="1:15" ht="38.25">
      <c r="A114" s="142">
        <v>9</v>
      </c>
      <c r="B114" s="111" t="s">
        <v>626</v>
      </c>
      <c r="C114" s="111">
        <v>313000</v>
      </c>
      <c r="D114" s="112"/>
      <c r="E114" s="147" t="s">
        <v>716</v>
      </c>
      <c r="F114" s="114" t="s">
        <v>717</v>
      </c>
      <c r="G114" s="111">
        <v>28</v>
      </c>
      <c r="H114" s="111" t="s">
        <v>161</v>
      </c>
      <c r="I114" s="116"/>
      <c r="J114" s="117">
        <f>G114*I114</f>
        <v>0</v>
      </c>
      <c r="L114" s="118"/>
    </row>
    <row r="115" spans="1:15" ht="17.25" customHeight="1" thickBot="1">
      <c r="A115" s="119"/>
      <c r="B115" s="120"/>
      <c r="C115" s="120"/>
      <c r="D115" s="121"/>
      <c r="E115" s="122"/>
      <c r="F115" s="123"/>
      <c r="G115" s="120"/>
      <c r="H115" s="144"/>
      <c r="I115" s="145"/>
      <c r="J115" s="146"/>
      <c r="L115" s="118"/>
    </row>
    <row r="116" spans="1:15" ht="51.75" hidden="1" thickBot="1">
      <c r="A116" s="142">
        <v>3</v>
      </c>
      <c r="B116" s="111" t="s">
        <v>626</v>
      </c>
      <c r="C116" s="111">
        <v>313000</v>
      </c>
      <c r="D116" s="112"/>
      <c r="E116" s="113" t="s">
        <v>718</v>
      </c>
      <c r="F116" s="114" t="s">
        <v>719</v>
      </c>
      <c r="G116" s="111">
        <v>0</v>
      </c>
      <c r="H116" s="111" t="s">
        <v>161</v>
      </c>
      <c r="I116" s="116">
        <v>98.28</v>
      </c>
      <c r="J116" s="117">
        <f>G116*I116</f>
        <v>0</v>
      </c>
      <c r="L116" s="118"/>
      <c r="O116" s="148"/>
    </row>
    <row r="117" spans="1:15" ht="17.25" hidden="1" customHeight="1" thickBot="1">
      <c r="A117" s="119"/>
      <c r="B117" s="120"/>
      <c r="C117" s="120"/>
      <c r="D117" s="121"/>
      <c r="E117" s="122"/>
      <c r="F117" s="123"/>
      <c r="G117" s="120">
        <v>0</v>
      </c>
      <c r="H117" s="144"/>
      <c r="I117" s="145"/>
      <c r="J117" s="146"/>
      <c r="L117" s="118"/>
    </row>
    <row r="118" spans="1:15" ht="51.75" hidden="1" thickBot="1">
      <c r="A118" s="142">
        <v>16</v>
      </c>
      <c r="B118" s="111" t="s">
        <v>626</v>
      </c>
      <c r="C118" s="111">
        <v>313000</v>
      </c>
      <c r="D118" s="112"/>
      <c r="E118" s="113" t="s">
        <v>720</v>
      </c>
      <c r="F118" s="114" t="s">
        <v>721</v>
      </c>
      <c r="G118" s="111">
        <v>0</v>
      </c>
      <c r="H118" s="111" t="s">
        <v>161</v>
      </c>
      <c r="I118" s="116">
        <v>111.28</v>
      </c>
      <c r="J118" s="117">
        <f>G118*I118</f>
        <v>0</v>
      </c>
      <c r="L118" s="118"/>
    </row>
    <row r="119" spans="1:15" ht="17.25" hidden="1" customHeight="1" thickBot="1">
      <c r="A119" s="119"/>
      <c r="B119" s="120"/>
      <c r="C119" s="120"/>
      <c r="D119" s="121"/>
      <c r="E119" s="122"/>
      <c r="F119" s="123"/>
      <c r="G119" s="120">
        <v>0</v>
      </c>
      <c r="H119" s="144"/>
      <c r="I119" s="145"/>
      <c r="J119" s="146"/>
      <c r="L119" s="118"/>
    </row>
    <row r="120" spans="1:15" ht="51.75" hidden="1" thickBot="1">
      <c r="A120" s="142">
        <v>17</v>
      </c>
      <c r="B120" s="111" t="s">
        <v>626</v>
      </c>
      <c r="C120" s="111">
        <v>313000</v>
      </c>
      <c r="D120" s="112"/>
      <c r="E120" s="113" t="s">
        <v>722</v>
      </c>
      <c r="F120" s="114" t="s">
        <v>723</v>
      </c>
      <c r="G120" s="111">
        <v>0</v>
      </c>
      <c r="H120" s="111" t="s">
        <v>161</v>
      </c>
      <c r="I120" s="116">
        <v>137.28</v>
      </c>
      <c r="J120" s="117">
        <f>G120*I120</f>
        <v>0</v>
      </c>
      <c r="L120" s="118"/>
    </row>
    <row r="121" spans="1:15" ht="17.25" hidden="1" customHeight="1" thickBot="1">
      <c r="A121" s="119"/>
      <c r="B121" s="120"/>
      <c r="C121" s="120"/>
      <c r="D121" s="121"/>
      <c r="E121" s="122"/>
      <c r="F121" s="123"/>
      <c r="G121" s="120">
        <v>0</v>
      </c>
      <c r="H121" s="144"/>
      <c r="I121" s="145"/>
      <c r="J121" s="146"/>
      <c r="L121" s="118"/>
    </row>
    <row r="122" spans="1:15" ht="51.75" hidden="1" thickBot="1">
      <c r="A122" s="142">
        <v>3</v>
      </c>
      <c r="B122" s="111" t="s">
        <v>626</v>
      </c>
      <c r="C122" s="111">
        <v>313000</v>
      </c>
      <c r="D122" s="112"/>
      <c r="E122" s="113" t="s">
        <v>724</v>
      </c>
      <c r="F122" s="114" t="s">
        <v>725</v>
      </c>
      <c r="G122" s="111">
        <v>0</v>
      </c>
      <c r="H122" s="111" t="s">
        <v>161</v>
      </c>
      <c r="I122" s="116">
        <v>180.70000000000002</v>
      </c>
      <c r="J122" s="117">
        <f>G122*I122</f>
        <v>0</v>
      </c>
      <c r="L122" s="118"/>
    </row>
    <row r="123" spans="1:15" ht="17.25" hidden="1" customHeight="1" thickBot="1">
      <c r="A123" s="119"/>
      <c r="B123" s="120"/>
      <c r="C123" s="120"/>
      <c r="D123" s="121"/>
      <c r="E123" s="122"/>
      <c r="F123" s="123"/>
      <c r="G123" s="120">
        <v>0</v>
      </c>
      <c r="H123" s="144"/>
      <c r="I123" s="145"/>
      <c r="J123" s="146"/>
      <c r="L123" s="118"/>
    </row>
    <row r="124" spans="1:15" ht="51.75" hidden="1" thickBot="1">
      <c r="A124" s="142">
        <v>4</v>
      </c>
      <c r="B124" s="111" t="s">
        <v>626</v>
      </c>
      <c r="C124" s="111">
        <v>313000</v>
      </c>
      <c r="D124" s="112"/>
      <c r="E124" s="113" t="s">
        <v>726</v>
      </c>
      <c r="F124" s="114" t="s">
        <v>727</v>
      </c>
      <c r="G124" s="111">
        <v>0</v>
      </c>
      <c r="H124" s="111" t="s">
        <v>161</v>
      </c>
      <c r="I124" s="116">
        <v>292.5</v>
      </c>
      <c r="J124" s="117">
        <f>G124*I124</f>
        <v>0</v>
      </c>
      <c r="L124" s="118"/>
    </row>
    <row r="125" spans="1:15" ht="17.25" hidden="1" customHeight="1" thickBot="1">
      <c r="A125" s="119"/>
      <c r="B125" s="120"/>
      <c r="C125" s="120"/>
      <c r="D125" s="121"/>
      <c r="E125" s="122"/>
      <c r="F125" s="123"/>
      <c r="G125" s="120">
        <v>0</v>
      </c>
      <c r="H125" s="144"/>
      <c r="I125" s="145"/>
      <c r="J125" s="146"/>
      <c r="L125" s="118"/>
    </row>
    <row r="126" spans="1:15" ht="39" hidden="1" thickBot="1">
      <c r="A126" s="142">
        <v>4</v>
      </c>
      <c r="B126" s="111" t="s">
        <v>626</v>
      </c>
      <c r="C126" s="111">
        <v>313000</v>
      </c>
      <c r="D126" s="112"/>
      <c r="E126" s="147" t="s">
        <v>728</v>
      </c>
      <c r="F126" s="149" t="s">
        <v>729</v>
      </c>
      <c r="G126" s="111">
        <v>0</v>
      </c>
      <c r="H126" s="111" t="s">
        <v>161</v>
      </c>
      <c r="I126" s="116">
        <v>110.89</v>
      </c>
      <c r="J126" s="117">
        <f>G126*I126</f>
        <v>0</v>
      </c>
      <c r="L126" s="118"/>
    </row>
    <row r="127" spans="1:15" ht="17.25" hidden="1" customHeight="1" thickBot="1">
      <c r="A127" s="119"/>
      <c r="B127" s="120"/>
      <c r="C127" s="120"/>
      <c r="D127" s="121"/>
      <c r="E127" s="122"/>
      <c r="F127" s="123"/>
      <c r="G127" s="120">
        <v>0</v>
      </c>
      <c r="H127" s="144"/>
      <c r="I127" s="145"/>
      <c r="J127" s="146"/>
      <c r="L127" s="118"/>
    </row>
    <row r="128" spans="1:15" ht="51.75" hidden="1" thickBot="1">
      <c r="A128" s="142">
        <v>16</v>
      </c>
      <c r="B128" s="111" t="s">
        <v>626</v>
      </c>
      <c r="C128" s="111">
        <v>313000</v>
      </c>
      <c r="D128" s="112"/>
      <c r="E128" s="147" t="s">
        <v>730</v>
      </c>
      <c r="F128" s="149" t="s">
        <v>731</v>
      </c>
      <c r="G128" s="111">
        <v>0</v>
      </c>
      <c r="H128" s="111" t="s">
        <v>161</v>
      </c>
      <c r="I128" s="116">
        <v>58.89</v>
      </c>
      <c r="J128" s="117">
        <f>G128*I128</f>
        <v>0</v>
      </c>
      <c r="L128" s="118"/>
    </row>
    <row r="129" spans="1:12" ht="17.25" hidden="1" customHeight="1" thickBot="1">
      <c r="A129" s="119"/>
      <c r="B129" s="120"/>
      <c r="C129" s="120"/>
      <c r="D129" s="121"/>
      <c r="E129" s="122"/>
      <c r="F129" s="123"/>
      <c r="G129" s="120">
        <v>0</v>
      </c>
      <c r="H129" s="144"/>
      <c r="I129" s="145"/>
      <c r="J129" s="146"/>
      <c r="L129" s="118"/>
    </row>
    <row r="130" spans="1:12" ht="55.5" hidden="1" customHeight="1">
      <c r="A130" s="142">
        <v>4</v>
      </c>
      <c r="B130" s="111" t="s">
        <v>626</v>
      </c>
      <c r="C130" s="111">
        <v>313000</v>
      </c>
      <c r="D130" s="112"/>
      <c r="E130" s="113" t="s">
        <v>732</v>
      </c>
      <c r="F130" s="114" t="s">
        <v>733</v>
      </c>
      <c r="G130" s="111">
        <v>0</v>
      </c>
      <c r="H130" s="111" t="s">
        <v>161</v>
      </c>
      <c r="I130" s="116">
        <v>140.4</v>
      </c>
      <c r="J130" s="117">
        <f>G130*I130</f>
        <v>0</v>
      </c>
      <c r="L130" s="118"/>
    </row>
    <row r="131" spans="1:12" ht="17.25" hidden="1" customHeight="1" thickBot="1">
      <c r="A131" s="119"/>
      <c r="B131" s="120"/>
      <c r="C131" s="120"/>
      <c r="D131" s="121"/>
      <c r="E131" s="122"/>
      <c r="F131" s="123"/>
      <c r="G131" s="120">
        <v>0</v>
      </c>
      <c r="H131" s="144"/>
      <c r="I131" s="145"/>
      <c r="J131" s="146"/>
      <c r="L131" s="118"/>
    </row>
    <row r="132" spans="1:12" ht="58.5" hidden="1" customHeight="1">
      <c r="A132" s="142">
        <v>4</v>
      </c>
      <c r="B132" s="111" t="s">
        <v>626</v>
      </c>
      <c r="C132" s="111">
        <v>313000</v>
      </c>
      <c r="D132" s="112"/>
      <c r="E132" s="113" t="s">
        <v>734</v>
      </c>
      <c r="F132" s="114" t="s">
        <v>735</v>
      </c>
      <c r="G132" s="111">
        <v>0</v>
      </c>
      <c r="H132" s="111" t="s">
        <v>161</v>
      </c>
      <c r="I132" s="116">
        <v>146.9</v>
      </c>
      <c r="J132" s="117">
        <f>G132*I132</f>
        <v>0</v>
      </c>
      <c r="L132" s="118"/>
    </row>
    <row r="133" spans="1:12" ht="17.25" hidden="1" customHeight="1" thickBot="1">
      <c r="A133" s="119"/>
      <c r="B133" s="120"/>
      <c r="C133" s="120"/>
      <c r="D133" s="121"/>
      <c r="E133" s="122"/>
      <c r="F133" s="123"/>
      <c r="G133" s="120">
        <v>0</v>
      </c>
      <c r="H133" s="144"/>
      <c r="I133" s="145"/>
      <c r="J133" s="146"/>
      <c r="L133" s="118"/>
    </row>
    <row r="134" spans="1:12" ht="54.75" hidden="1" customHeight="1">
      <c r="A134" s="142">
        <v>4</v>
      </c>
      <c r="B134" s="111" t="s">
        <v>626</v>
      </c>
      <c r="C134" s="111">
        <v>313000</v>
      </c>
      <c r="D134" s="112"/>
      <c r="E134" s="113" t="s">
        <v>736</v>
      </c>
      <c r="F134" s="114" t="s">
        <v>737</v>
      </c>
      <c r="G134" s="111">
        <v>0</v>
      </c>
      <c r="H134" s="111" t="s">
        <v>161</v>
      </c>
      <c r="I134" s="116">
        <v>146.9</v>
      </c>
      <c r="J134" s="117">
        <f>G134*I134</f>
        <v>0</v>
      </c>
      <c r="L134" s="118"/>
    </row>
    <row r="135" spans="1:12" ht="17.25" hidden="1" customHeight="1" thickBot="1">
      <c r="A135" s="119"/>
      <c r="B135" s="120"/>
      <c r="C135" s="120"/>
      <c r="D135" s="121"/>
      <c r="E135" s="122"/>
      <c r="F135" s="123"/>
      <c r="G135" s="120">
        <v>0</v>
      </c>
      <c r="H135" s="144"/>
      <c r="I135" s="145"/>
      <c r="J135" s="146"/>
      <c r="L135" s="118"/>
    </row>
    <row r="136" spans="1:12" ht="55.5" hidden="1" customHeight="1">
      <c r="A136" s="142">
        <v>4</v>
      </c>
      <c r="B136" s="111" t="s">
        <v>626</v>
      </c>
      <c r="C136" s="111">
        <v>313000</v>
      </c>
      <c r="D136" s="112"/>
      <c r="E136" s="113" t="s">
        <v>738</v>
      </c>
      <c r="F136" s="114" t="s">
        <v>739</v>
      </c>
      <c r="G136" s="111">
        <v>0</v>
      </c>
      <c r="H136" s="111" t="s">
        <v>161</v>
      </c>
      <c r="I136" s="116">
        <v>166.4</v>
      </c>
      <c r="J136" s="117">
        <f>G136*I136</f>
        <v>0</v>
      </c>
      <c r="L136" s="118"/>
    </row>
    <row r="137" spans="1:12" ht="17.25" hidden="1" customHeight="1" thickBot="1">
      <c r="A137" s="119"/>
      <c r="B137" s="120"/>
      <c r="C137" s="120"/>
      <c r="D137" s="121"/>
      <c r="E137" s="122"/>
      <c r="F137" s="123"/>
      <c r="G137" s="120">
        <v>0</v>
      </c>
      <c r="H137" s="144"/>
      <c r="I137" s="145"/>
      <c r="J137" s="146"/>
      <c r="L137" s="118"/>
    </row>
    <row r="138" spans="1:12" ht="55.5" hidden="1" customHeight="1">
      <c r="A138" s="142">
        <v>4</v>
      </c>
      <c r="B138" s="111" t="s">
        <v>626</v>
      </c>
      <c r="C138" s="111">
        <v>313000</v>
      </c>
      <c r="D138" s="112"/>
      <c r="E138" s="113" t="s">
        <v>740</v>
      </c>
      <c r="F138" s="114" t="s">
        <v>741</v>
      </c>
      <c r="G138" s="111">
        <v>0</v>
      </c>
      <c r="H138" s="111" t="s">
        <v>161</v>
      </c>
      <c r="I138" s="116">
        <v>230.1</v>
      </c>
      <c r="J138" s="117">
        <f>G138*I138</f>
        <v>0</v>
      </c>
      <c r="L138" s="118"/>
    </row>
    <row r="139" spans="1:12" ht="17.25" hidden="1" customHeight="1" thickBot="1">
      <c r="A139" s="119"/>
      <c r="B139" s="120"/>
      <c r="C139" s="120"/>
      <c r="D139" s="121"/>
      <c r="E139" s="122"/>
      <c r="F139" s="123"/>
      <c r="G139" s="120">
        <v>0</v>
      </c>
      <c r="H139" s="144"/>
      <c r="I139" s="145"/>
      <c r="J139" s="146"/>
      <c r="L139" s="118"/>
    </row>
    <row r="140" spans="1:12" ht="26.25" hidden="1" thickBot="1">
      <c r="A140" s="110">
        <v>19</v>
      </c>
      <c r="B140" s="111" t="s">
        <v>692</v>
      </c>
      <c r="C140" s="111">
        <v>316000</v>
      </c>
      <c r="D140" s="112"/>
      <c r="E140" s="113" t="s">
        <v>742</v>
      </c>
      <c r="F140" s="114" t="s">
        <v>743</v>
      </c>
      <c r="G140" s="111">
        <v>0</v>
      </c>
      <c r="H140" s="111" t="s">
        <v>161</v>
      </c>
      <c r="I140" s="116">
        <v>860.99</v>
      </c>
      <c r="J140" s="117">
        <f>G140*I140</f>
        <v>0</v>
      </c>
      <c r="L140" s="118"/>
    </row>
    <row r="141" spans="1:12" ht="26.25" hidden="1" thickBot="1">
      <c r="A141" s="119"/>
      <c r="B141" s="120"/>
      <c r="C141" s="120"/>
      <c r="D141" s="121"/>
      <c r="E141" s="122" t="s">
        <v>744</v>
      </c>
      <c r="F141" s="123"/>
      <c r="G141" s="120">
        <v>0</v>
      </c>
      <c r="H141" s="120"/>
      <c r="I141" s="125"/>
      <c r="J141" s="126"/>
      <c r="L141" s="118"/>
    </row>
    <row r="142" spans="1:12" ht="26.25" hidden="1" thickBot="1">
      <c r="A142" s="110">
        <v>11</v>
      </c>
      <c r="B142" s="111" t="s">
        <v>692</v>
      </c>
      <c r="C142" s="111">
        <v>316000</v>
      </c>
      <c r="D142" s="112"/>
      <c r="E142" s="113" t="s">
        <v>745</v>
      </c>
      <c r="F142" s="114" t="s">
        <v>746</v>
      </c>
      <c r="G142" s="111">
        <v>0</v>
      </c>
      <c r="H142" s="111" t="s">
        <v>161</v>
      </c>
      <c r="I142" s="116">
        <v>913.01600000000008</v>
      </c>
      <c r="J142" s="117">
        <f>G142*I142</f>
        <v>0</v>
      </c>
      <c r="L142" s="118"/>
    </row>
    <row r="143" spans="1:12" ht="26.25" hidden="1" thickBot="1">
      <c r="A143" s="119"/>
      <c r="B143" s="120"/>
      <c r="C143" s="120"/>
      <c r="D143" s="121"/>
      <c r="E143" s="122" t="s">
        <v>747</v>
      </c>
      <c r="F143" s="123"/>
      <c r="G143" s="120">
        <v>0</v>
      </c>
      <c r="H143" s="120"/>
      <c r="I143" s="125"/>
      <c r="J143" s="126"/>
      <c r="L143" s="118"/>
    </row>
    <row r="144" spans="1:12" ht="26.25" hidden="1" thickBot="1">
      <c r="A144" s="110">
        <v>11</v>
      </c>
      <c r="B144" s="111" t="s">
        <v>692</v>
      </c>
      <c r="C144" s="111">
        <v>316000</v>
      </c>
      <c r="D144" s="112"/>
      <c r="E144" s="113" t="s">
        <v>748</v>
      </c>
      <c r="F144" s="114" t="s">
        <v>749</v>
      </c>
      <c r="G144" s="111">
        <v>0</v>
      </c>
      <c r="H144" s="111" t="s">
        <v>161</v>
      </c>
      <c r="I144" s="116">
        <v>1017.0160000000001</v>
      </c>
      <c r="J144" s="117">
        <f>G144*I144</f>
        <v>0</v>
      </c>
      <c r="L144" s="118"/>
    </row>
    <row r="145" spans="1:12" ht="26.25" hidden="1" thickBot="1">
      <c r="A145" s="119"/>
      <c r="B145" s="120"/>
      <c r="C145" s="120"/>
      <c r="D145" s="121"/>
      <c r="E145" s="122" t="s">
        <v>747</v>
      </c>
      <c r="F145" s="123"/>
      <c r="G145" s="120">
        <v>0</v>
      </c>
      <c r="H145" s="120"/>
      <c r="I145" s="125"/>
      <c r="J145" s="126"/>
      <c r="L145" s="118"/>
    </row>
    <row r="146" spans="1:12" ht="39" hidden="1" thickBot="1">
      <c r="A146" s="110">
        <v>17</v>
      </c>
      <c r="B146" s="111" t="s">
        <v>692</v>
      </c>
      <c r="C146" s="111">
        <v>316000</v>
      </c>
      <c r="D146" s="112"/>
      <c r="E146" s="113" t="s">
        <v>750</v>
      </c>
      <c r="F146" s="114" t="s">
        <v>751</v>
      </c>
      <c r="G146" s="111">
        <v>0</v>
      </c>
      <c r="H146" s="111" t="s">
        <v>161</v>
      </c>
      <c r="I146" s="116">
        <v>420.68000000000006</v>
      </c>
      <c r="J146" s="117">
        <f>G146*I146</f>
        <v>0</v>
      </c>
      <c r="L146" s="118"/>
    </row>
    <row r="147" spans="1:12" ht="13.5" hidden="1" thickBot="1">
      <c r="A147" s="119"/>
      <c r="B147" s="120"/>
      <c r="C147" s="120"/>
      <c r="D147" s="121"/>
      <c r="E147" s="122"/>
      <c r="F147" s="123"/>
      <c r="G147" s="120">
        <v>0</v>
      </c>
      <c r="H147" s="120"/>
      <c r="I147" s="125"/>
      <c r="J147" s="126"/>
      <c r="L147" s="118"/>
    </row>
    <row r="148" spans="1:12" ht="39" hidden="1" thickBot="1">
      <c r="A148" s="110">
        <v>15</v>
      </c>
      <c r="B148" s="111" t="s">
        <v>692</v>
      </c>
      <c r="C148" s="111">
        <v>316000</v>
      </c>
      <c r="D148" s="112"/>
      <c r="E148" s="113" t="s">
        <v>752</v>
      </c>
      <c r="F148" s="114" t="s">
        <v>753</v>
      </c>
      <c r="G148" s="111">
        <v>0</v>
      </c>
      <c r="H148" s="111" t="s">
        <v>161</v>
      </c>
      <c r="I148" s="116">
        <v>450.68</v>
      </c>
      <c r="J148" s="117">
        <f>G148*I148</f>
        <v>0</v>
      </c>
      <c r="L148" s="118"/>
    </row>
    <row r="149" spans="1:12" ht="13.5" hidden="1" thickBot="1">
      <c r="A149" s="119"/>
      <c r="B149" s="120"/>
      <c r="C149" s="120"/>
      <c r="D149" s="121"/>
      <c r="E149" s="122" t="s">
        <v>754</v>
      </c>
      <c r="F149" s="123"/>
      <c r="G149" s="120">
        <v>0</v>
      </c>
      <c r="H149" s="120"/>
      <c r="I149" s="125"/>
      <c r="J149" s="126"/>
      <c r="L149" s="118"/>
    </row>
    <row r="150" spans="1:12" ht="38.25">
      <c r="A150" s="110">
        <v>10</v>
      </c>
      <c r="B150" s="111" t="s">
        <v>692</v>
      </c>
      <c r="C150" s="111">
        <v>316000</v>
      </c>
      <c r="D150" s="112"/>
      <c r="E150" s="113" t="s">
        <v>755</v>
      </c>
      <c r="F150" s="114" t="s">
        <v>756</v>
      </c>
      <c r="G150" s="111">
        <v>32</v>
      </c>
      <c r="H150" s="111" t="s">
        <v>161</v>
      </c>
      <c r="I150" s="116"/>
      <c r="J150" s="117">
        <f>G150*I150</f>
        <v>0</v>
      </c>
      <c r="L150" s="118"/>
    </row>
    <row r="151" spans="1:12" ht="13.5" thickBot="1">
      <c r="A151" s="119"/>
      <c r="B151" s="120"/>
      <c r="C151" s="120"/>
      <c r="D151" s="121"/>
      <c r="E151" s="122" t="s">
        <v>757</v>
      </c>
      <c r="F151" s="123"/>
      <c r="G151" s="120"/>
      <c r="H151" s="120"/>
      <c r="I151" s="125"/>
      <c r="J151" s="126"/>
      <c r="L151" s="118"/>
    </row>
    <row r="152" spans="1:12" ht="38.25">
      <c r="A152" s="110">
        <v>11</v>
      </c>
      <c r="B152" s="111" t="s">
        <v>692</v>
      </c>
      <c r="C152" s="111">
        <v>316000</v>
      </c>
      <c r="D152" s="112"/>
      <c r="E152" s="113" t="s">
        <v>758</v>
      </c>
      <c r="F152" s="114" t="s">
        <v>759</v>
      </c>
      <c r="G152" s="111">
        <v>30</v>
      </c>
      <c r="H152" s="111" t="s">
        <v>161</v>
      </c>
      <c r="I152" s="116"/>
      <c r="J152" s="117">
        <f>G152*I152</f>
        <v>0</v>
      </c>
      <c r="L152" s="118"/>
    </row>
    <row r="153" spans="1:12" ht="26.25" thickBot="1">
      <c r="A153" s="119"/>
      <c r="B153" s="120"/>
      <c r="C153" s="120"/>
      <c r="D153" s="121"/>
      <c r="E153" s="122" t="s">
        <v>760</v>
      </c>
      <c r="F153" s="123"/>
      <c r="G153" s="120"/>
      <c r="H153" s="120"/>
      <c r="I153" s="125"/>
      <c r="J153" s="126"/>
      <c r="L153" s="118"/>
    </row>
    <row r="154" spans="1:12" ht="39" hidden="1" thickBot="1">
      <c r="A154" s="110">
        <v>11</v>
      </c>
      <c r="B154" s="111" t="s">
        <v>692</v>
      </c>
      <c r="C154" s="111">
        <v>316000</v>
      </c>
      <c r="D154" s="112"/>
      <c r="E154" s="113" t="s">
        <v>761</v>
      </c>
      <c r="F154" s="114" t="s">
        <v>762</v>
      </c>
      <c r="G154" s="111">
        <v>0</v>
      </c>
      <c r="H154" s="111" t="s">
        <v>161</v>
      </c>
      <c r="I154" s="116">
        <v>553.54000000000008</v>
      </c>
      <c r="J154" s="117">
        <f>G154*I154</f>
        <v>0</v>
      </c>
      <c r="L154" s="118"/>
    </row>
    <row r="155" spans="1:12" ht="26.25" hidden="1" thickBot="1">
      <c r="A155" s="119"/>
      <c r="B155" s="120"/>
      <c r="C155" s="120"/>
      <c r="D155" s="121"/>
      <c r="E155" s="122" t="s">
        <v>747</v>
      </c>
      <c r="F155" s="123"/>
      <c r="G155" s="120">
        <v>0</v>
      </c>
      <c r="H155" s="120"/>
      <c r="I155" s="125"/>
      <c r="J155" s="126"/>
      <c r="L155" s="118"/>
    </row>
    <row r="156" spans="1:12" ht="39" hidden="1" thickBot="1">
      <c r="A156" s="110">
        <v>11</v>
      </c>
      <c r="B156" s="111" t="s">
        <v>692</v>
      </c>
      <c r="C156" s="111">
        <v>316000</v>
      </c>
      <c r="D156" s="112"/>
      <c r="E156" s="113" t="s">
        <v>761</v>
      </c>
      <c r="F156" s="114" t="s">
        <v>763</v>
      </c>
      <c r="G156" s="111">
        <v>0</v>
      </c>
      <c r="H156" s="111" t="s">
        <v>161</v>
      </c>
      <c r="I156" s="116">
        <v>666.38000000000011</v>
      </c>
      <c r="J156" s="117">
        <f>G156*I156</f>
        <v>0</v>
      </c>
      <c r="L156" s="118"/>
    </row>
    <row r="157" spans="1:12" ht="26.25" hidden="1" thickBot="1">
      <c r="A157" s="119"/>
      <c r="B157" s="120"/>
      <c r="C157" s="120"/>
      <c r="D157" s="121"/>
      <c r="E157" s="122" t="s">
        <v>747</v>
      </c>
      <c r="F157" s="123"/>
      <c r="G157" s="120">
        <v>0</v>
      </c>
      <c r="H157" s="120"/>
      <c r="I157" s="125"/>
      <c r="J157" s="126"/>
      <c r="L157" s="118"/>
    </row>
    <row r="158" spans="1:12" ht="38.25">
      <c r="A158" s="110">
        <v>12</v>
      </c>
      <c r="B158" s="111" t="s">
        <v>692</v>
      </c>
      <c r="C158" s="111">
        <v>316000</v>
      </c>
      <c r="D158" s="112"/>
      <c r="E158" s="113" t="s">
        <v>764</v>
      </c>
      <c r="F158" s="114" t="s">
        <v>765</v>
      </c>
      <c r="G158" s="111">
        <v>45</v>
      </c>
      <c r="H158" s="111" t="s">
        <v>161</v>
      </c>
      <c r="I158" s="116"/>
      <c r="J158" s="117">
        <f>G158*I158</f>
        <v>0</v>
      </c>
      <c r="L158" s="118"/>
    </row>
    <row r="159" spans="1:12" ht="13.5" thickBot="1">
      <c r="A159" s="119"/>
      <c r="B159" s="120"/>
      <c r="C159" s="120"/>
      <c r="D159" s="121"/>
      <c r="E159" s="122"/>
      <c r="F159" s="123"/>
      <c r="G159" s="120"/>
      <c r="H159" s="120"/>
      <c r="I159" s="125"/>
      <c r="J159" s="126"/>
      <c r="L159" s="118"/>
    </row>
    <row r="160" spans="1:12" ht="51.75" hidden="1" thickBot="1">
      <c r="A160" s="110">
        <v>11</v>
      </c>
      <c r="B160" s="111" t="s">
        <v>692</v>
      </c>
      <c r="C160" s="111">
        <v>316000</v>
      </c>
      <c r="D160" s="112"/>
      <c r="E160" s="113" t="s">
        <v>766</v>
      </c>
      <c r="F160" s="143" t="s">
        <v>767</v>
      </c>
      <c r="G160" s="111">
        <v>0</v>
      </c>
      <c r="H160" s="111" t="s">
        <v>161</v>
      </c>
      <c r="I160" s="116">
        <v>926.38000000000011</v>
      </c>
      <c r="J160" s="117">
        <f>G160*I160</f>
        <v>0</v>
      </c>
      <c r="L160" s="118"/>
    </row>
    <row r="161" spans="1:12" ht="26.25" hidden="1" thickBot="1">
      <c r="A161" s="119"/>
      <c r="B161" s="120"/>
      <c r="C161" s="120"/>
      <c r="D161" s="121"/>
      <c r="E161" s="122" t="s">
        <v>747</v>
      </c>
      <c r="F161" s="123"/>
      <c r="G161" s="120">
        <v>0</v>
      </c>
      <c r="H161" s="120"/>
      <c r="I161" s="125"/>
      <c r="J161" s="126"/>
      <c r="L161" s="118"/>
    </row>
    <row r="162" spans="1:12" ht="51.75" hidden="1" thickBot="1">
      <c r="A162" s="110">
        <v>11</v>
      </c>
      <c r="B162" s="111" t="s">
        <v>692</v>
      </c>
      <c r="C162" s="111">
        <v>316000</v>
      </c>
      <c r="D162" s="112"/>
      <c r="E162" s="113" t="s">
        <v>768</v>
      </c>
      <c r="F162" s="143" t="s">
        <v>769</v>
      </c>
      <c r="G162" s="111">
        <v>0</v>
      </c>
      <c r="H162" s="111" t="s">
        <v>161</v>
      </c>
      <c r="I162" s="116">
        <v>822.38000000000011</v>
      </c>
      <c r="J162" s="117">
        <f>G162*I162</f>
        <v>0</v>
      </c>
      <c r="L162" s="118"/>
    </row>
    <row r="163" spans="1:12" ht="26.25" hidden="1" thickBot="1">
      <c r="A163" s="119"/>
      <c r="B163" s="120"/>
      <c r="C163" s="120"/>
      <c r="D163" s="121"/>
      <c r="E163" s="122" t="s">
        <v>747</v>
      </c>
      <c r="F163" s="123"/>
      <c r="G163" s="120">
        <v>0</v>
      </c>
      <c r="H163" s="120"/>
      <c r="I163" s="125"/>
      <c r="J163" s="126"/>
      <c r="L163" s="118"/>
    </row>
    <row r="164" spans="1:12" ht="51.75" hidden="1" thickBot="1">
      <c r="A164" s="110">
        <v>11</v>
      </c>
      <c r="B164" s="111" t="s">
        <v>692</v>
      </c>
      <c r="C164" s="111">
        <v>316000</v>
      </c>
      <c r="D164" s="112"/>
      <c r="E164" s="113" t="s">
        <v>770</v>
      </c>
      <c r="F164" s="143" t="s">
        <v>771</v>
      </c>
      <c r="G164" s="111">
        <v>0</v>
      </c>
      <c r="H164" s="111" t="s">
        <v>161</v>
      </c>
      <c r="I164" s="116">
        <v>529.75</v>
      </c>
      <c r="J164" s="117">
        <f>G164*I164</f>
        <v>0</v>
      </c>
      <c r="L164" s="118"/>
    </row>
    <row r="165" spans="1:12" ht="26.25" hidden="1" thickBot="1">
      <c r="A165" s="119"/>
      <c r="B165" s="120"/>
      <c r="C165" s="120"/>
      <c r="D165" s="121"/>
      <c r="E165" s="122" t="s">
        <v>747</v>
      </c>
      <c r="F165" s="123"/>
      <c r="G165" s="120">
        <v>0</v>
      </c>
      <c r="H165" s="120"/>
      <c r="I165" s="125"/>
      <c r="J165" s="126"/>
      <c r="L165" s="118"/>
    </row>
    <row r="166" spans="1:12" ht="53.25" hidden="1" customHeight="1">
      <c r="A166" s="110">
        <v>18</v>
      </c>
      <c r="B166" s="111" t="s">
        <v>692</v>
      </c>
      <c r="C166" s="111">
        <v>316000</v>
      </c>
      <c r="D166" s="112"/>
      <c r="E166" s="113" t="s">
        <v>772</v>
      </c>
      <c r="F166" s="114" t="s">
        <v>773</v>
      </c>
      <c r="G166" s="111">
        <v>0</v>
      </c>
      <c r="H166" s="111" t="s">
        <v>695</v>
      </c>
      <c r="I166" s="116">
        <v>62.3</v>
      </c>
      <c r="J166" s="117">
        <f>G166*I166</f>
        <v>0</v>
      </c>
      <c r="L166" s="118"/>
    </row>
    <row r="167" spans="1:12" ht="13.5" hidden="1" thickBot="1">
      <c r="A167" s="119"/>
      <c r="B167" s="120"/>
      <c r="C167" s="120"/>
      <c r="D167" s="121"/>
      <c r="E167" s="122"/>
      <c r="F167" s="123"/>
      <c r="G167" s="120">
        <v>0</v>
      </c>
      <c r="H167" s="120"/>
      <c r="I167" s="125"/>
      <c r="J167" s="126"/>
      <c r="L167" s="118"/>
    </row>
    <row r="168" spans="1:12" ht="53.25" hidden="1" customHeight="1">
      <c r="A168" s="110">
        <v>18</v>
      </c>
      <c r="B168" s="111" t="s">
        <v>692</v>
      </c>
      <c r="C168" s="111">
        <v>316000</v>
      </c>
      <c r="D168" s="112"/>
      <c r="E168" s="113" t="s">
        <v>772</v>
      </c>
      <c r="F168" s="114" t="s">
        <v>774</v>
      </c>
      <c r="G168" s="111">
        <v>0</v>
      </c>
      <c r="H168" s="111" t="s">
        <v>695</v>
      </c>
      <c r="I168" s="116">
        <v>72.3</v>
      </c>
      <c r="J168" s="117">
        <f>G168*I168</f>
        <v>0</v>
      </c>
      <c r="L168" s="118"/>
    </row>
    <row r="169" spans="1:12" ht="13.5" hidden="1" thickBot="1">
      <c r="A169" s="119"/>
      <c r="B169" s="120"/>
      <c r="C169" s="120"/>
      <c r="D169" s="121"/>
      <c r="E169" s="122"/>
      <c r="F169" s="123"/>
      <c r="G169" s="120">
        <v>0</v>
      </c>
      <c r="H169" s="120"/>
      <c r="I169" s="125"/>
      <c r="J169" s="126"/>
      <c r="L169" s="118"/>
    </row>
    <row r="170" spans="1:12" ht="53.25" hidden="1" customHeight="1">
      <c r="A170" s="110">
        <v>18</v>
      </c>
      <c r="B170" s="111" t="s">
        <v>692</v>
      </c>
      <c r="C170" s="111">
        <v>316000</v>
      </c>
      <c r="D170" s="112"/>
      <c r="E170" s="113" t="s">
        <v>772</v>
      </c>
      <c r="F170" s="114" t="s">
        <v>775</v>
      </c>
      <c r="G170" s="111">
        <v>0</v>
      </c>
      <c r="H170" s="111" t="s">
        <v>695</v>
      </c>
      <c r="I170" s="116">
        <v>82.3</v>
      </c>
      <c r="J170" s="117">
        <f>G170*I170</f>
        <v>0</v>
      </c>
      <c r="L170" s="118"/>
    </row>
    <row r="171" spans="1:12" ht="13.5" hidden="1" thickBot="1">
      <c r="A171" s="119"/>
      <c r="B171" s="120"/>
      <c r="C171" s="120"/>
      <c r="D171" s="121"/>
      <c r="E171" s="122"/>
      <c r="F171" s="123"/>
      <c r="G171" s="120">
        <v>0</v>
      </c>
      <c r="H171" s="120"/>
      <c r="I171" s="125"/>
      <c r="J171" s="126"/>
      <c r="L171" s="118"/>
    </row>
    <row r="172" spans="1:12" ht="53.25" customHeight="1">
      <c r="A172" s="110">
        <v>13</v>
      </c>
      <c r="B172" s="111" t="s">
        <v>692</v>
      </c>
      <c r="C172" s="111">
        <v>316000</v>
      </c>
      <c r="D172" s="112"/>
      <c r="E172" s="113" t="s">
        <v>776</v>
      </c>
      <c r="F172" s="114" t="s">
        <v>777</v>
      </c>
      <c r="G172" s="111">
        <v>112</v>
      </c>
      <c r="H172" s="111" t="s">
        <v>695</v>
      </c>
      <c r="I172" s="116"/>
      <c r="J172" s="117">
        <f>G172*I172</f>
        <v>0</v>
      </c>
      <c r="L172" s="118"/>
    </row>
    <row r="173" spans="1:12" ht="13.5" thickBot="1">
      <c r="A173" s="119"/>
      <c r="B173" s="120"/>
      <c r="C173" s="120"/>
      <c r="D173" s="121"/>
      <c r="E173" s="122"/>
      <c r="F173" s="123"/>
      <c r="G173" s="120"/>
      <c r="H173" s="120"/>
      <c r="I173" s="125"/>
      <c r="J173" s="126"/>
      <c r="L173" s="118"/>
    </row>
    <row r="174" spans="1:12" ht="38.25">
      <c r="A174" s="110">
        <v>14</v>
      </c>
      <c r="B174" s="111" t="s">
        <v>778</v>
      </c>
      <c r="C174" s="111">
        <v>312020</v>
      </c>
      <c r="D174" s="112"/>
      <c r="E174" s="113" t="s">
        <v>779</v>
      </c>
      <c r="F174" s="114" t="s">
        <v>780</v>
      </c>
      <c r="G174" s="111">
        <v>301</v>
      </c>
      <c r="H174" s="111" t="s">
        <v>695</v>
      </c>
      <c r="I174" s="116"/>
      <c r="J174" s="117">
        <f>G174*I174</f>
        <v>0</v>
      </c>
      <c r="L174" s="118"/>
    </row>
    <row r="175" spans="1:12" ht="13.5" thickBot="1">
      <c r="A175" s="119"/>
      <c r="B175" s="120"/>
      <c r="C175" s="120"/>
      <c r="D175" s="121"/>
      <c r="E175" s="122"/>
      <c r="F175" s="123"/>
      <c r="G175" s="120"/>
      <c r="H175" s="120"/>
      <c r="I175" s="125"/>
      <c r="J175" s="126"/>
      <c r="L175" s="118"/>
    </row>
    <row r="176" spans="1:12" ht="38.25">
      <c r="A176" s="110">
        <v>15</v>
      </c>
      <c r="B176" s="111" t="s">
        <v>778</v>
      </c>
      <c r="C176" s="111">
        <v>312020</v>
      </c>
      <c r="D176" s="112"/>
      <c r="E176" s="113" t="s">
        <v>781</v>
      </c>
      <c r="F176" s="114" t="s">
        <v>782</v>
      </c>
      <c r="G176" s="111">
        <v>10</v>
      </c>
      <c r="H176" s="111" t="s">
        <v>695</v>
      </c>
      <c r="I176" s="116"/>
      <c r="J176" s="117">
        <f>G176*I176</f>
        <v>0</v>
      </c>
      <c r="L176" s="118"/>
    </row>
    <row r="177" spans="1:12" ht="13.5" thickBot="1">
      <c r="A177" s="119"/>
      <c r="B177" s="120"/>
      <c r="C177" s="120"/>
      <c r="D177" s="121"/>
      <c r="E177" s="122"/>
      <c r="F177" s="123"/>
      <c r="G177" s="120"/>
      <c r="H177" s="120"/>
      <c r="I177" s="125"/>
      <c r="J177" s="126"/>
      <c r="L177" s="118"/>
    </row>
    <row r="178" spans="1:12" ht="51">
      <c r="A178" s="110">
        <v>16</v>
      </c>
      <c r="B178" s="111" t="s">
        <v>778</v>
      </c>
      <c r="C178" s="111">
        <v>312020</v>
      </c>
      <c r="D178" s="112"/>
      <c r="E178" s="113" t="s">
        <v>783</v>
      </c>
      <c r="F178" s="114"/>
      <c r="G178" s="111">
        <v>45</v>
      </c>
      <c r="H178" s="111" t="s">
        <v>695</v>
      </c>
      <c r="I178" s="116"/>
      <c r="J178" s="117">
        <f>G178*I178</f>
        <v>0</v>
      </c>
      <c r="L178" s="118"/>
    </row>
    <row r="179" spans="1:12" ht="13.5" thickBot="1">
      <c r="A179" s="119"/>
      <c r="B179" s="120"/>
      <c r="C179" s="120"/>
      <c r="D179" s="121"/>
      <c r="E179" s="122"/>
      <c r="F179" s="123"/>
      <c r="G179" s="120"/>
      <c r="H179" s="120"/>
      <c r="I179" s="125"/>
      <c r="J179" s="126"/>
      <c r="L179" s="118"/>
    </row>
    <row r="180" spans="1:12" ht="51.75" hidden="1" thickBot="1">
      <c r="A180" s="110">
        <v>11</v>
      </c>
      <c r="B180" s="111" t="s">
        <v>778</v>
      </c>
      <c r="C180" s="111">
        <v>312020</v>
      </c>
      <c r="D180" s="112"/>
      <c r="E180" s="113" t="s">
        <v>784</v>
      </c>
      <c r="F180" s="114"/>
      <c r="G180" s="111">
        <v>0</v>
      </c>
      <c r="H180" s="111" t="s">
        <v>695</v>
      </c>
      <c r="I180" s="116">
        <v>427.96</v>
      </c>
      <c r="J180" s="117">
        <f>G180*I180</f>
        <v>0</v>
      </c>
      <c r="L180" s="118"/>
    </row>
    <row r="181" spans="1:12" ht="13.5" hidden="1" thickBot="1">
      <c r="A181" s="119"/>
      <c r="B181" s="120"/>
      <c r="C181" s="120"/>
      <c r="D181" s="121"/>
      <c r="E181" s="122" t="s">
        <v>785</v>
      </c>
      <c r="F181" s="123"/>
      <c r="G181" s="120">
        <v>0</v>
      </c>
      <c r="H181" s="120"/>
      <c r="I181" s="125"/>
      <c r="J181" s="126"/>
      <c r="L181" s="118"/>
    </row>
    <row r="182" spans="1:12" ht="38.25">
      <c r="A182" s="110">
        <v>17</v>
      </c>
      <c r="B182" s="111" t="s">
        <v>778</v>
      </c>
      <c r="C182" s="111">
        <v>312020</v>
      </c>
      <c r="D182" s="112"/>
      <c r="E182" s="113" t="s">
        <v>786</v>
      </c>
      <c r="F182" s="114" t="s">
        <v>787</v>
      </c>
      <c r="G182" s="111">
        <v>1</v>
      </c>
      <c r="H182" s="111" t="s">
        <v>695</v>
      </c>
      <c r="I182" s="116"/>
      <c r="J182" s="117">
        <f>G182*I182</f>
        <v>0</v>
      </c>
      <c r="L182" s="118"/>
    </row>
    <row r="183" spans="1:12" ht="13.5" thickBot="1">
      <c r="A183" s="119"/>
      <c r="B183" s="120"/>
      <c r="C183" s="120"/>
      <c r="D183" s="121"/>
      <c r="E183" s="122"/>
      <c r="F183" s="123"/>
      <c r="G183" s="120"/>
      <c r="H183" s="120"/>
      <c r="I183" s="125"/>
      <c r="J183" s="126"/>
      <c r="L183" s="118"/>
    </row>
    <row r="184" spans="1:12" ht="39" hidden="1" thickBot="1">
      <c r="A184" s="110">
        <v>15</v>
      </c>
      <c r="B184" s="111" t="s">
        <v>778</v>
      </c>
      <c r="C184" s="111">
        <v>312020</v>
      </c>
      <c r="D184" s="112"/>
      <c r="E184" s="113" t="s">
        <v>788</v>
      </c>
      <c r="F184" s="114" t="s">
        <v>789</v>
      </c>
      <c r="G184" s="111">
        <v>0</v>
      </c>
      <c r="H184" s="111" t="s">
        <v>695</v>
      </c>
      <c r="I184" s="116">
        <v>427.31</v>
      </c>
      <c r="J184" s="117">
        <f>G184*I184</f>
        <v>0</v>
      </c>
      <c r="L184" s="118"/>
    </row>
    <row r="185" spans="1:12" ht="13.5" hidden="1" thickBot="1">
      <c r="A185" s="119"/>
      <c r="B185" s="120"/>
      <c r="C185" s="120"/>
      <c r="D185" s="121"/>
      <c r="E185" s="122"/>
      <c r="F185" s="123"/>
      <c r="G185" s="120">
        <v>0</v>
      </c>
      <c r="H185" s="120"/>
      <c r="I185" s="125"/>
      <c r="J185" s="126"/>
      <c r="L185" s="118"/>
    </row>
    <row r="186" spans="1:12" ht="51">
      <c r="A186" s="142">
        <v>18</v>
      </c>
      <c r="B186" s="111" t="s">
        <v>790</v>
      </c>
      <c r="C186" s="111">
        <v>312025</v>
      </c>
      <c r="D186" s="150"/>
      <c r="E186" s="151" t="s">
        <v>791</v>
      </c>
      <c r="F186" s="152"/>
      <c r="G186" s="111">
        <v>12</v>
      </c>
      <c r="H186" s="111" t="s">
        <v>695</v>
      </c>
      <c r="I186" s="116"/>
      <c r="J186" s="117">
        <f>G186*I186</f>
        <v>0</v>
      </c>
      <c r="L186" s="118"/>
    </row>
    <row r="187" spans="1:12" ht="15" customHeight="1" thickBot="1">
      <c r="A187" s="119"/>
      <c r="B187" s="120"/>
      <c r="C187" s="120"/>
      <c r="D187" s="153"/>
      <c r="E187" s="122" t="s">
        <v>792</v>
      </c>
      <c r="F187" s="154"/>
      <c r="G187" s="120"/>
      <c r="H187" s="120"/>
      <c r="I187" s="125"/>
      <c r="J187" s="126"/>
      <c r="L187" s="118"/>
    </row>
    <row r="188" spans="1:12" ht="51">
      <c r="A188" s="142">
        <v>19</v>
      </c>
      <c r="B188" s="111" t="s">
        <v>790</v>
      </c>
      <c r="C188" s="111">
        <v>312025</v>
      </c>
      <c r="D188" s="150"/>
      <c r="E188" s="151" t="s">
        <v>793</v>
      </c>
      <c r="F188" s="152"/>
      <c r="G188" s="111">
        <v>17</v>
      </c>
      <c r="H188" s="111" t="s">
        <v>695</v>
      </c>
      <c r="I188" s="116"/>
      <c r="J188" s="117">
        <f>G188*I188</f>
        <v>0</v>
      </c>
      <c r="L188" s="118"/>
    </row>
    <row r="189" spans="1:12" ht="15" customHeight="1" thickBot="1">
      <c r="A189" s="119"/>
      <c r="B189" s="120"/>
      <c r="C189" s="120"/>
      <c r="D189" s="153"/>
      <c r="E189" s="122" t="s">
        <v>794</v>
      </c>
      <c r="F189" s="154"/>
      <c r="G189" s="120"/>
      <c r="H189" s="120"/>
      <c r="I189" s="125"/>
      <c r="J189" s="126"/>
      <c r="L189" s="118"/>
    </row>
    <row r="190" spans="1:12" ht="51.75" hidden="1" thickBot="1">
      <c r="A190" s="142">
        <v>18</v>
      </c>
      <c r="B190" s="111" t="s">
        <v>790</v>
      </c>
      <c r="C190" s="111">
        <v>312025</v>
      </c>
      <c r="D190" s="150"/>
      <c r="E190" s="151" t="s">
        <v>795</v>
      </c>
      <c r="F190" s="152"/>
      <c r="G190" s="111">
        <v>0</v>
      </c>
      <c r="H190" s="111" t="s">
        <v>695</v>
      </c>
      <c r="I190" s="116">
        <v>267.51724999999999</v>
      </c>
      <c r="J190" s="117">
        <f>G190*I190</f>
        <v>0</v>
      </c>
      <c r="L190" s="118"/>
    </row>
    <row r="191" spans="1:12" ht="15" hidden="1" customHeight="1" thickBot="1">
      <c r="A191" s="119"/>
      <c r="B191" s="120"/>
      <c r="C191" s="120"/>
      <c r="D191" s="153"/>
      <c r="E191" s="122" t="s">
        <v>796</v>
      </c>
      <c r="F191" s="154"/>
      <c r="G191" s="120">
        <v>0</v>
      </c>
      <c r="H191" s="120"/>
      <c r="I191" s="125"/>
      <c r="J191" s="126"/>
      <c r="L191" s="118"/>
    </row>
    <row r="192" spans="1:12" ht="51">
      <c r="A192" s="142">
        <v>20</v>
      </c>
      <c r="B192" s="111" t="s">
        <v>790</v>
      </c>
      <c r="C192" s="111">
        <v>312025</v>
      </c>
      <c r="D192" s="150"/>
      <c r="E192" s="151" t="s">
        <v>797</v>
      </c>
      <c r="F192" s="152"/>
      <c r="G192" s="111">
        <v>15</v>
      </c>
      <c r="H192" s="111" t="s">
        <v>695</v>
      </c>
      <c r="I192" s="116"/>
      <c r="J192" s="117">
        <f>G192*I192</f>
        <v>0</v>
      </c>
      <c r="L192" s="118"/>
    </row>
    <row r="193" spans="1:12" ht="13.5" thickBot="1">
      <c r="A193" s="119"/>
      <c r="B193" s="120"/>
      <c r="C193" s="120"/>
      <c r="D193" s="153"/>
      <c r="E193" s="122" t="s">
        <v>798</v>
      </c>
      <c r="F193" s="154"/>
      <c r="G193" s="120"/>
      <c r="H193" s="120"/>
      <c r="I193" s="125"/>
      <c r="J193" s="126"/>
      <c r="L193" s="118"/>
    </row>
    <row r="194" spans="1:12" ht="51.75" hidden="1" thickBot="1">
      <c r="A194" s="142">
        <v>26</v>
      </c>
      <c r="B194" s="111" t="s">
        <v>790</v>
      </c>
      <c r="C194" s="111">
        <v>312025</v>
      </c>
      <c r="D194" s="150"/>
      <c r="E194" s="151" t="s">
        <v>799</v>
      </c>
      <c r="F194" s="152"/>
      <c r="G194" s="111">
        <v>0</v>
      </c>
      <c r="H194" s="111" t="s">
        <v>695</v>
      </c>
      <c r="I194" s="116">
        <v>242.61250000000001</v>
      </c>
      <c r="J194" s="117">
        <f>G194*I194</f>
        <v>0</v>
      </c>
      <c r="L194" s="118"/>
    </row>
    <row r="195" spans="1:12" ht="13.5" hidden="1" thickBot="1">
      <c r="A195" s="119"/>
      <c r="B195" s="120"/>
      <c r="C195" s="120"/>
      <c r="D195" s="153"/>
      <c r="E195" s="122" t="s">
        <v>798</v>
      </c>
      <c r="F195" s="154"/>
      <c r="G195" s="120">
        <v>0</v>
      </c>
      <c r="H195" s="120"/>
      <c r="I195" s="125"/>
      <c r="J195" s="126"/>
      <c r="L195" s="118"/>
    </row>
    <row r="196" spans="1:12" ht="51.75" hidden="1" thickBot="1">
      <c r="A196" s="142">
        <v>20</v>
      </c>
      <c r="B196" s="111" t="s">
        <v>790</v>
      </c>
      <c r="C196" s="111">
        <v>312025</v>
      </c>
      <c r="D196" s="150"/>
      <c r="E196" s="151" t="s">
        <v>800</v>
      </c>
      <c r="F196" s="152"/>
      <c r="G196" s="111">
        <v>0</v>
      </c>
      <c r="H196" s="111" t="s">
        <v>695</v>
      </c>
      <c r="I196" s="116">
        <v>253.01250000000002</v>
      </c>
      <c r="J196" s="117">
        <f>G196*I196</f>
        <v>0</v>
      </c>
      <c r="L196" s="118"/>
    </row>
    <row r="197" spans="1:12" ht="13.5" hidden="1" thickBot="1">
      <c r="A197" s="119"/>
      <c r="B197" s="120"/>
      <c r="C197" s="120"/>
      <c r="D197" s="153"/>
      <c r="E197" s="122" t="s">
        <v>798</v>
      </c>
      <c r="F197" s="154"/>
      <c r="G197" s="120">
        <v>0</v>
      </c>
      <c r="H197" s="120"/>
      <c r="I197" s="125"/>
      <c r="J197" s="126"/>
      <c r="L197" s="118"/>
    </row>
    <row r="198" spans="1:12" ht="51.75" hidden="1" thickBot="1">
      <c r="A198" s="142">
        <v>27</v>
      </c>
      <c r="B198" s="111" t="s">
        <v>790</v>
      </c>
      <c r="C198" s="111">
        <v>312025</v>
      </c>
      <c r="D198" s="150"/>
      <c r="E198" s="151" t="s">
        <v>801</v>
      </c>
      <c r="F198" s="152"/>
      <c r="G198" s="111">
        <v>0</v>
      </c>
      <c r="H198" s="111" t="s">
        <v>695</v>
      </c>
      <c r="I198" s="116">
        <v>287.95</v>
      </c>
      <c r="J198" s="117">
        <f>G198*I198</f>
        <v>0</v>
      </c>
      <c r="L198" s="118"/>
    </row>
    <row r="199" spans="1:12" ht="13.5" hidden="1" thickBot="1">
      <c r="A199" s="119"/>
      <c r="B199" s="120"/>
      <c r="C199" s="120"/>
      <c r="D199" s="153"/>
      <c r="E199" s="122" t="s">
        <v>798</v>
      </c>
      <c r="F199" s="154"/>
      <c r="G199" s="120">
        <v>0</v>
      </c>
      <c r="H199" s="120"/>
      <c r="I199" s="125"/>
      <c r="J199" s="126"/>
      <c r="L199" s="118"/>
    </row>
    <row r="200" spans="1:12" ht="39" hidden="1" thickBot="1">
      <c r="A200" s="142">
        <v>29</v>
      </c>
      <c r="B200" s="111" t="s">
        <v>790</v>
      </c>
      <c r="C200" s="111">
        <v>312025</v>
      </c>
      <c r="D200" s="150"/>
      <c r="E200" s="151" t="s">
        <v>802</v>
      </c>
      <c r="F200" s="152"/>
      <c r="G200" s="111">
        <v>0</v>
      </c>
      <c r="H200" s="111" t="s">
        <v>695</v>
      </c>
      <c r="I200" s="116">
        <v>6800.95</v>
      </c>
      <c r="J200" s="117">
        <f>G200*I200</f>
        <v>0</v>
      </c>
      <c r="L200" s="118"/>
    </row>
    <row r="201" spans="1:12" ht="13.5" hidden="1" thickBot="1">
      <c r="A201" s="119"/>
      <c r="B201" s="120"/>
      <c r="C201" s="120"/>
      <c r="D201" s="153"/>
      <c r="E201" s="122" t="s">
        <v>798</v>
      </c>
      <c r="F201" s="154"/>
      <c r="G201" s="120">
        <v>0</v>
      </c>
      <c r="H201" s="120"/>
      <c r="I201" s="125"/>
      <c r="J201" s="126"/>
      <c r="L201" s="118"/>
    </row>
    <row r="202" spans="1:12" ht="39" hidden="1" thickBot="1">
      <c r="A202" s="142">
        <v>21</v>
      </c>
      <c r="B202" s="111" t="s">
        <v>790</v>
      </c>
      <c r="C202" s="111">
        <v>312025</v>
      </c>
      <c r="D202" s="150"/>
      <c r="E202" s="151" t="s">
        <v>803</v>
      </c>
      <c r="F202" s="152"/>
      <c r="G202" s="111">
        <v>0</v>
      </c>
      <c r="H202" s="111" t="s">
        <v>695</v>
      </c>
      <c r="I202" s="116">
        <v>1751.1000000000001</v>
      </c>
      <c r="J202" s="117">
        <f>G202*I202</f>
        <v>0</v>
      </c>
      <c r="L202" s="118"/>
    </row>
    <row r="203" spans="1:12" ht="13.5" hidden="1" thickBot="1">
      <c r="A203" s="119"/>
      <c r="B203" s="120"/>
      <c r="C203" s="120"/>
      <c r="D203" s="153"/>
      <c r="E203" s="122" t="s">
        <v>804</v>
      </c>
      <c r="F203" s="154"/>
      <c r="G203" s="120">
        <v>0</v>
      </c>
      <c r="H203" s="120"/>
      <c r="I203" s="125"/>
      <c r="J203" s="126"/>
      <c r="L203" s="118"/>
    </row>
    <row r="204" spans="1:12" ht="26.25" hidden="1" thickBot="1">
      <c r="A204" s="142">
        <v>21</v>
      </c>
      <c r="B204" s="111" t="s">
        <v>790</v>
      </c>
      <c r="C204" s="111">
        <v>312025</v>
      </c>
      <c r="D204" s="150"/>
      <c r="E204" s="151" t="s">
        <v>805</v>
      </c>
      <c r="F204" s="152"/>
      <c r="G204" s="111">
        <v>0</v>
      </c>
      <c r="H204" s="111" t="s">
        <v>695</v>
      </c>
      <c r="I204" s="116">
        <v>1621.1000000000001</v>
      </c>
      <c r="J204" s="117">
        <f>G204*I204</f>
        <v>0</v>
      </c>
      <c r="L204" s="118"/>
    </row>
    <row r="205" spans="1:12" ht="13.5" hidden="1" thickBot="1">
      <c r="A205" s="119"/>
      <c r="B205" s="120"/>
      <c r="C205" s="120"/>
      <c r="D205" s="153"/>
      <c r="E205" s="122" t="s">
        <v>806</v>
      </c>
      <c r="F205" s="154"/>
      <c r="G205" s="120">
        <v>0</v>
      </c>
      <c r="H205" s="120"/>
      <c r="I205" s="125"/>
      <c r="J205" s="126"/>
      <c r="L205" s="118"/>
    </row>
    <row r="206" spans="1:12" ht="51.75" hidden="1" thickBot="1">
      <c r="A206" s="142">
        <v>22</v>
      </c>
      <c r="B206" s="111" t="s">
        <v>790</v>
      </c>
      <c r="C206" s="111">
        <v>312025</v>
      </c>
      <c r="D206" s="150"/>
      <c r="E206" s="151" t="s">
        <v>807</v>
      </c>
      <c r="F206" s="152"/>
      <c r="G206" s="111">
        <v>0</v>
      </c>
      <c r="H206" s="111" t="s">
        <v>695</v>
      </c>
      <c r="I206" s="116">
        <v>255.16725</v>
      </c>
      <c r="J206" s="117">
        <f>G206*I206</f>
        <v>0</v>
      </c>
      <c r="L206" s="118"/>
    </row>
    <row r="207" spans="1:12" ht="13.5" hidden="1" thickBot="1">
      <c r="A207" s="119"/>
      <c r="B207" s="120"/>
      <c r="C207" s="120"/>
      <c r="D207" s="153"/>
      <c r="E207" s="122" t="s">
        <v>798</v>
      </c>
      <c r="F207" s="154"/>
      <c r="G207" s="120">
        <v>0</v>
      </c>
      <c r="H207" s="120"/>
      <c r="I207" s="125"/>
      <c r="J207" s="126"/>
      <c r="L207" s="118"/>
    </row>
    <row r="208" spans="1:12" ht="39" hidden="1" thickBot="1">
      <c r="A208" s="142">
        <v>30</v>
      </c>
      <c r="B208" s="111" t="s">
        <v>790</v>
      </c>
      <c r="C208" s="111">
        <v>312025</v>
      </c>
      <c r="D208" s="150"/>
      <c r="E208" s="151" t="s">
        <v>808</v>
      </c>
      <c r="F208" s="152"/>
      <c r="G208" s="111">
        <v>0</v>
      </c>
      <c r="H208" s="111" t="s">
        <v>695</v>
      </c>
      <c r="I208" s="116">
        <v>255.16725</v>
      </c>
      <c r="J208" s="117">
        <f>G208*I208</f>
        <v>0</v>
      </c>
      <c r="L208" s="118"/>
    </row>
    <row r="209" spans="1:12" ht="13.5" hidden="1" thickBot="1">
      <c r="A209" s="119"/>
      <c r="B209" s="120"/>
      <c r="C209" s="120"/>
      <c r="D209" s="153"/>
      <c r="E209" s="122" t="s">
        <v>798</v>
      </c>
      <c r="F209" s="154"/>
      <c r="G209" s="120">
        <v>0</v>
      </c>
      <c r="H209" s="120"/>
      <c r="I209" s="125"/>
      <c r="J209" s="126"/>
      <c r="L209" s="118"/>
    </row>
    <row r="210" spans="1:12" ht="64.5" hidden="1" thickBot="1">
      <c r="A210" s="142">
        <v>28</v>
      </c>
      <c r="B210" s="111" t="s">
        <v>790</v>
      </c>
      <c r="C210" s="111">
        <v>312025</v>
      </c>
      <c r="D210" s="150"/>
      <c r="E210" s="151" t="s">
        <v>809</v>
      </c>
      <c r="F210" s="152"/>
      <c r="G210" s="111">
        <v>0</v>
      </c>
      <c r="H210" s="111" t="s">
        <v>695</v>
      </c>
      <c r="I210" s="116">
        <v>267.40999999999997</v>
      </c>
      <c r="J210" s="117">
        <f>G210*I210</f>
        <v>0</v>
      </c>
      <c r="L210" s="118"/>
    </row>
    <row r="211" spans="1:12" ht="13.5" hidden="1" thickBot="1">
      <c r="A211" s="119"/>
      <c r="B211" s="120"/>
      <c r="C211" s="120"/>
      <c r="D211" s="153"/>
      <c r="E211" s="122" t="s">
        <v>810</v>
      </c>
      <c r="F211" s="154"/>
      <c r="G211" s="120">
        <v>0</v>
      </c>
      <c r="H211" s="120"/>
      <c r="I211" s="125"/>
      <c r="J211" s="126"/>
      <c r="L211" s="118"/>
    </row>
    <row r="212" spans="1:12" ht="51.75" hidden="1" thickBot="1">
      <c r="A212" s="142">
        <v>20</v>
      </c>
      <c r="B212" s="111" t="s">
        <v>790</v>
      </c>
      <c r="C212" s="111">
        <v>312025</v>
      </c>
      <c r="D212" s="150"/>
      <c r="E212" s="151" t="s">
        <v>811</v>
      </c>
      <c r="F212" s="152"/>
      <c r="G212" s="111">
        <v>0</v>
      </c>
      <c r="H212" s="111" t="s">
        <v>695</v>
      </c>
      <c r="I212" s="116">
        <v>253.89000000000001</v>
      </c>
      <c r="J212" s="117">
        <f>G212*I212</f>
        <v>0</v>
      </c>
      <c r="L212" s="118"/>
    </row>
    <row r="213" spans="1:12" ht="13.5" hidden="1" thickBot="1">
      <c r="A213" s="119"/>
      <c r="B213" s="120"/>
      <c r="C213" s="120"/>
      <c r="D213" s="153"/>
      <c r="E213" s="122" t="s">
        <v>810</v>
      </c>
      <c r="F213" s="154"/>
      <c r="G213" s="120">
        <v>0</v>
      </c>
      <c r="H213" s="120"/>
      <c r="I213" s="125"/>
      <c r="J213" s="126"/>
      <c r="L213" s="118"/>
    </row>
    <row r="214" spans="1:12" ht="39" hidden="1" thickBot="1">
      <c r="A214" s="142">
        <v>20</v>
      </c>
      <c r="B214" s="111" t="s">
        <v>790</v>
      </c>
      <c r="C214" s="111">
        <v>312025</v>
      </c>
      <c r="D214" s="150"/>
      <c r="E214" s="151" t="s">
        <v>812</v>
      </c>
      <c r="F214" s="152"/>
      <c r="G214" s="111">
        <v>0</v>
      </c>
      <c r="H214" s="111" t="s">
        <v>695</v>
      </c>
      <c r="I214" s="116">
        <v>253.89000000000001</v>
      </c>
      <c r="J214" s="117">
        <f>G214*I214</f>
        <v>0</v>
      </c>
      <c r="L214" s="118"/>
    </row>
    <row r="215" spans="1:12" ht="13.5" hidden="1" thickBot="1">
      <c r="A215" s="119"/>
      <c r="B215" s="120"/>
      <c r="C215" s="120"/>
      <c r="D215" s="153"/>
      <c r="E215" s="122" t="s">
        <v>810</v>
      </c>
      <c r="F215" s="154"/>
      <c r="G215" s="120">
        <v>0</v>
      </c>
      <c r="H215" s="120"/>
      <c r="I215" s="125"/>
      <c r="J215" s="126"/>
      <c r="L215" s="118"/>
    </row>
    <row r="216" spans="1:12" ht="51.75" hidden="1" thickBot="1">
      <c r="A216" s="142">
        <v>31</v>
      </c>
      <c r="B216" s="111" t="s">
        <v>790</v>
      </c>
      <c r="C216" s="111">
        <v>312025</v>
      </c>
      <c r="D216" s="150"/>
      <c r="E216" s="151" t="s">
        <v>813</v>
      </c>
      <c r="F216" s="152"/>
      <c r="G216" s="111">
        <v>0</v>
      </c>
      <c r="H216" s="111" t="s">
        <v>695</v>
      </c>
      <c r="I216" s="116">
        <v>306.40999999999997</v>
      </c>
      <c r="J216" s="117">
        <f>G216*I216</f>
        <v>0</v>
      </c>
      <c r="L216" s="118"/>
    </row>
    <row r="217" spans="1:12" ht="13.5" hidden="1" thickBot="1">
      <c r="A217" s="119"/>
      <c r="B217" s="120"/>
      <c r="C217" s="120"/>
      <c r="D217" s="153"/>
      <c r="E217" s="122" t="s">
        <v>798</v>
      </c>
      <c r="F217" s="154"/>
      <c r="G217" s="120">
        <v>0</v>
      </c>
      <c r="H217" s="120"/>
      <c r="I217" s="125"/>
      <c r="J217" s="126"/>
      <c r="L217" s="118"/>
    </row>
    <row r="218" spans="1:12" ht="51.75" hidden="1" thickBot="1">
      <c r="A218" s="142">
        <v>31</v>
      </c>
      <c r="B218" s="111" t="s">
        <v>790</v>
      </c>
      <c r="C218" s="111">
        <v>312025</v>
      </c>
      <c r="D218" s="150"/>
      <c r="E218" s="151" t="s">
        <v>814</v>
      </c>
      <c r="F218" s="152"/>
      <c r="G218" s="111">
        <v>0</v>
      </c>
      <c r="H218" s="111" t="s">
        <v>695</v>
      </c>
      <c r="I218" s="116">
        <v>326.41000000000003</v>
      </c>
      <c r="J218" s="117">
        <f>G218*I218</f>
        <v>0</v>
      </c>
      <c r="L218" s="118"/>
    </row>
    <row r="219" spans="1:12" ht="13.5" hidden="1" thickBot="1">
      <c r="A219" s="119"/>
      <c r="B219" s="120"/>
      <c r="C219" s="120"/>
      <c r="D219" s="153"/>
      <c r="E219" s="122" t="s">
        <v>798</v>
      </c>
      <c r="F219" s="154"/>
      <c r="G219" s="120">
        <v>0</v>
      </c>
      <c r="H219" s="120"/>
      <c r="I219" s="125"/>
      <c r="J219" s="126"/>
      <c r="L219" s="118"/>
    </row>
    <row r="220" spans="1:12" ht="51.75" hidden="1" thickBot="1">
      <c r="A220" s="142">
        <v>25</v>
      </c>
      <c r="B220" s="111" t="s">
        <v>790</v>
      </c>
      <c r="C220" s="111">
        <v>312025</v>
      </c>
      <c r="D220" s="150"/>
      <c r="E220" s="151" t="s">
        <v>815</v>
      </c>
      <c r="F220" s="152"/>
      <c r="G220" s="111">
        <v>0</v>
      </c>
      <c r="H220" s="111" t="s">
        <v>695</v>
      </c>
      <c r="I220" s="116">
        <v>232.81</v>
      </c>
      <c r="J220" s="117">
        <f>G220*I220</f>
        <v>0</v>
      </c>
      <c r="L220" s="118"/>
    </row>
    <row r="221" spans="1:12" ht="13.5" hidden="1" thickBot="1">
      <c r="A221" s="119"/>
      <c r="B221" s="120"/>
      <c r="C221" s="120"/>
      <c r="D221" s="153"/>
      <c r="E221" s="122" t="s">
        <v>798</v>
      </c>
      <c r="F221" s="154"/>
      <c r="G221" s="120">
        <v>0</v>
      </c>
      <c r="H221" s="120"/>
      <c r="I221" s="125"/>
      <c r="J221" s="126"/>
      <c r="L221" s="118"/>
    </row>
    <row r="222" spans="1:12" ht="51.75" hidden="1" thickBot="1">
      <c r="A222" s="142">
        <v>25</v>
      </c>
      <c r="B222" s="111" t="s">
        <v>790</v>
      </c>
      <c r="C222" s="111">
        <v>312025</v>
      </c>
      <c r="D222" s="150"/>
      <c r="E222" s="151" t="s">
        <v>816</v>
      </c>
      <c r="F222" s="152"/>
      <c r="G222" s="111">
        <v>0</v>
      </c>
      <c r="H222" s="111" t="s">
        <v>695</v>
      </c>
      <c r="I222" s="116">
        <v>277.81</v>
      </c>
      <c r="J222" s="117">
        <f>G222*I222</f>
        <v>0</v>
      </c>
      <c r="L222" s="118"/>
    </row>
    <row r="223" spans="1:12" ht="13.5" hidden="1" thickBot="1">
      <c r="A223" s="119"/>
      <c r="B223" s="120"/>
      <c r="C223" s="120"/>
      <c r="D223" s="153"/>
      <c r="E223" s="122" t="s">
        <v>798</v>
      </c>
      <c r="F223" s="154"/>
      <c r="G223" s="120">
        <v>0</v>
      </c>
      <c r="H223" s="120"/>
      <c r="I223" s="125"/>
      <c r="J223" s="126"/>
      <c r="L223" s="118"/>
    </row>
    <row r="224" spans="1:12" ht="51.75" hidden="1" thickBot="1">
      <c r="A224" s="142">
        <v>17</v>
      </c>
      <c r="B224" s="111" t="s">
        <v>790</v>
      </c>
      <c r="C224" s="111">
        <v>312025</v>
      </c>
      <c r="D224" s="150"/>
      <c r="E224" s="151" t="s">
        <v>817</v>
      </c>
      <c r="F224" s="155"/>
      <c r="G224" s="111">
        <v>0</v>
      </c>
      <c r="H224" s="111" t="s">
        <v>695</v>
      </c>
      <c r="I224" s="116">
        <v>316.81</v>
      </c>
      <c r="J224" s="117">
        <f>G224*I224</f>
        <v>0</v>
      </c>
      <c r="L224" s="118"/>
    </row>
    <row r="225" spans="1:12" ht="13.5" hidden="1" thickBot="1">
      <c r="A225" s="119"/>
      <c r="B225" s="120"/>
      <c r="C225" s="120"/>
      <c r="D225" s="153"/>
      <c r="E225" s="122" t="s">
        <v>798</v>
      </c>
      <c r="F225" s="156"/>
      <c r="G225" s="120">
        <v>0</v>
      </c>
      <c r="H225" s="120"/>
      <c r="I225" s="125"/>
      <c r="J225" s="126"/>
      <c r="L225" s="118"/>
    </row>
    <row r="226" spans="1:12" ht="38.25">
      <c r="A226" s="142">
        <v>21</v>
      </c>
      <c r="B226" s="111" t="s">
        <v>790</v>
      </c>
      <c r="C226" s="111">
        <v>312025</v>
      </c>
      <c r="D226" s="150"/>
      <c r="E226" s="151" t="s">
        <v>818</v>
      </c>
      <c r="F226" s="155"/>
      <c r="G226" s="111">
        <v>2</v>
      </c>
      <c r="H226" s="111" t="s">
        <v>695</v>
      </c>
      <c r="I226" s="116"/>
      <c r="J226" s="117">
        <f>G226*I226</f>
        <v>0</v>
      </c>
      <c r="L226" s="118"/>
    </row>
    <row r="227" spans="1:12" ht="13.5" thickBot="1">
      <c r="A227" s="119"/>
      <c r="B227" s="120"/>
      <c r="C227" s="120"/>
      <c r="D227" s="153"/>
      <c r="E227" s="122" t="s">
        <v>794</v>
      </c>
      <c r="F227" s="156"/>
      <c r="G227" s="120"/>
      <c r="H227" s="120"/>
      <c r="I227" s="125"/>
      <c r="J227" s="126"/>
      <c r="L227" s="118"/>
    </row>
    <row r="228" spans="1:12" ht="26.25" hidden="1" thickBot="1">
      <c r="A228" s="142">
        <v>17</v>
      </c>
      <c r="B228" s="111" t="s">
        <v>790</v>
      </c>
      <c r="C228" s="111">
        <v>312025</v>
      </c>
      <c r="D228" s="150"/>
      <c r="E228" s="151" t="s">
        <v>819</v>
      </c>
      <c r="F228" s="155"/>
      <c r="G228" s="111">
        <v>0</v>
      </c>
      <c r="H228" s="111" t="s">
        <v>695</v>
      </c>
      <c r="I228" s="116">
        <v>1251.5999999999999</v>
      </c>
      <c r="J228" s="117">
        <f>G228*I228</f>
        <v>0</v>
      </c>
      <c r="L228" s="118"/>
    </row>
    <row r="229" spans="1:12" ht="13.5" hidden="1" thickBot="1">
      <c r="A229" s="119"/>
      <c r="B229" s="120"/>
      <c r="C229" s="120"/>
      <c r="D229" s="153"/>
      <c r="E229" s="122" t="s">
        <v>820</v>
      </c>
      <c r="F229" s="156"/>
      <c r="G229" s="120">
        <v>0</v>
      </c>
      <c r="H229" s="120"/>
      <c r="I229" s="125"/>
      <c r="J229" s="126"/>
      <c r="L229" s="118"/>
    </row>
    <row r="230" spans="1:12" ht="51.75" hidden="1" thickBot="1">
      <c r="A230" s="142">
        <v>17</v>
      </c>
      <c r="B230" s="111" t="s">
        <v>790</v>
      </c>
      <c r="C230" s="111">
        <v>312025</v>
      </c>
      <c r="D230" s="150"/>
      <c r="E230" s="151" t="s">
        <v>821</v>
      </c>
      <c r="F230" s="155"/>
      <c r="G230" s="111">
        <v>0</v>
      </c>
      <c r="H230" s="111" t="s">
        <v>695</v>
      </c>
      <c r="I230" s="116">
        <v>1252.68</v>
      </c>
      <c r="J230" s="117">
        <f>G230*I230</f>
        <v>0</v>
      </c>
      <c r="L230" s="118"/>
    </row>
    <row r="231" spans="1:12" ht="13.5" hidden="1" thickBot="1">
      <c r="A231" s="119"/>
      <c r="B231" s="120"/>
      <c r="C231" s="120"/>
      <c r="D231" s="153"/>
      <c r="E231" s="122" t="s">
        <v>794</v>
      </c>
      <c r="F231" s="156"/>
      <c r="G231" s="120">
        <v>0</v>
      </c>
      <c r="H231" s="120"/>
      <c r="I231" s="125"/>
      <c r="J231" s="126"/>
      <c r="L231" s="118"/>
    </row>
    <row r="232" spans="1:12" ht="39" hidden="1" thickBot="1">
      <c r="A232" s="142">
        <v>23</v>
      </c>
      <c r="B232" s="111" t="s">
        <v>790</v>
      </c>
      <c r="C232" s="111">
        <v>312025</v>
      </c>
      <c r="D232" s="150"/>
      <c r="E232" s="151" t="s">
        <v>822</v>
      </c>
      <c r="F232" s="155"/>
      <c r="G232" s="111">
        <v>0</v>
      </c>
      <c r="H232" s="111" t="s">
        <v>695</v>
      </c>
      <c r="I232" s="116">
        <v>1381.9</v>
      </c>
      <c r="J232" s="117">
        <f>G232*I232</f>
        <v>0</v>
      </c>
      <c r="L232" s="118"/>
    </row>
    <row r="233" spans="1:12" ht="13.5" hidden="1" thickBot="1">
      <c r="A233" s="119"/>
      <c r="B233" s="120"/>
      <c r="C233" s="120"/>
      <c r="D233" s="153"/>
      <c r="E233" s="122" t="s">
        <v>823</v>
      </c>
      <c r="F233" s="156"/>
      <c r="G233" s="120">
        <v>0</v>
      </c>
      <c r="H233" s="120"/>
      <c r="I233" s="125"/>
      <c r="J233" s="126"/>
      <c r="L233" s="118"/>
    </row>
    <row r="234" spans="1:12" ht="39" hidden="1" thickBot="1">
      <c r="A234" s="142">
        <v>32</v>
      </c>
      <c r="B234" s="111" t="s">
        <v>790</v>
      </c>
      <c r="C234" s="111">
        <v>312025</v>
      </c>
      <c r="D234" s="150"/>
      <c r="E234" s="151" t="s">
        <v>824</v>
      </c>
      <c r="F234" s="155"/>
      <c r="G234" s="111">
        <v>0</v>
      </c>
      <c r="H234" s="111" t="s">
        <v>695</v>
      </c>
      <c r="I234" s="116">
        <v>697.83999999999992</v>
      </c>
      <c r="J234" s="117">
        <f>G234*I234</f>
        <v>0</v>
      </c>
      <c r="L234" s="118"/>
    </row>
    <row r="235" spans="1:12" ht="13.5" hidden="1" thickBot="1">
      <c r="A235" s="119"/>
      <c r="B235" s="120"/>
      <c r="C235" s="120"/>
      <c r="D235" s="153"/>
      <c r="E235" s="122" t="s">
        <v>825</v>
      </c>
      <c r="F235" s="156"/>
      <c r="G235" s="120">
        <v>0</v>
      </c>
      <c r="H235" s="120"/>
      <c r="I235" s="125"/>
      <c r="J235" s="126"/>
      <c r="L235" s="118"/>
    </row>
    <row r="236" spans="1:12" ht="39" hidden="1" thickBot="1">
      <c r="A236" s="142">
        <v>30</v>
      </c>
      <c r="B236" s="111" t="s">
        <v>790</v>
      </c>
      <c r="C236" s="111">
        <v>312025</v>
      </c>
      <c r="D236" s="150"/>
      <c r="E236" s="151" t="s">
        <v>826</v>
      </c>
      <c r="F236" s="155"/>
      <c r="G236" s="111">
        <v>0</v>
      </c>
      <c r="H236" s="111" t="s">
        <v>695</v>
      </c>
      <c r="I236" s="116">
        <v>1254.24</v>
      </c>
      <c r="J236" s="117">
        <f>G236*I236</f>
        <v>0</v>
      </c>
      <c r="L236" s="118"/>
    </row>
    <row r="237" spans="1:12" ht="13.5" hidden="1" thickBot="1">
      <c r="A237" s="119"/>
      <c r="B237" s="120"/>
      <c r="C237" s="120"/>
      <c r="D237" s="153"/>
      <c r="E237" s="122" t="s">
        <v>827</v>
      </c>
      <c r="F237" s="156"/>
      <c r="G237" s="120">
        <v>0</v>
      </c>
      <c r="H237" s="120"/>
      <c r="I237" s="125"/>
      <c r="J237" s="126"/>
      <c r="L237" s="118"/>
    </row>
    <row r="238" spans="1:12" ht="25.5">
      <c r="A238" s="110">
        <v>22</v>
      </c>
      <c r="B238" s="111" t="s">
        <v>828</v>
      </c>
      <c r="C238" s="111">
        <v>312020</v>
      </c>
      <c r="D238" s="112"/>
      <c r="E238" s="113" t="s">
        <v>829</v>
      </c>
      <c r="F238" s="157"/>
      <c r="G238" s="111">
        <v>39</v>
      </c>
      <c r="H238" s="111" t="s">
        <v>695</v>
      </c>
      <c r="I238" s="116"/>
      <c r="J238" s="117">
        <f>G238*I238</f>
        <v>0</v>
      </c>
      <c r="L238" s="118"/>
    </row>
    <row r="239" spans="1:12" ht="13.5" thickBot="1">
      <c r="A239" s="119"/>
      <c r="B239" s="120"/>
      <c r="C239" s="120"/>
      <c r="D239" s="121"/>
      <c r="E239" s="122" t="s">
        <v>830</v>
      </c>
      <c r="F239" s="158"/>
      <c r="G239" s="120"/>
      <c r="H239" s="120"/>
      <c r="I239" s="125"/>
      <c r="J239" s="126"/>
      <c r="L239" s="118"/>
    </row>
    <row r="240" spans="1:12" ht="39" hidden="1" thickBot="1">
      <c r="A240" s="110">
        <v>34</v>
      </c>
      <c r="B240" s="111" t="s">
        <v>828</v>
      </c>
      <c r="C240" s="111">
        <v>312020</v>
      </c>
      <c r="D240" s="112"/>
      <c r="E240" s="113" t="s">
        <v>831</v>
      </c>
      <c r="F240" s="157"/>
      <c r="G240" s="111">
        <v>0</v>
      </c>
      <c r="H240" s="111" t="s">
        <v>695</v>
      </c>
      <c r="I240" s="116">
        <v>1531.52415</v>
      </c>
      <c r="J240" s="117">
        <f>G240*I240</f>
        <v>0</v>
      </c>
      <c r="L240" s="118"/>
    </row>
    <row r="241" spans="1:12" ht="13.5" hidden="1" thickBot="1">
      <c r="A241" s="119"/>
      <c r="B241" s="120"/>
      <c r="C241" s="120"/>
      <c r="D241" s="121"/>
      <c r="E241" s="122" t="s">
        <v>830</v>
      </c>
      <c r="F241" s="158"/>
      <c r="G241" s="120">
        <v>0</v>
      </c>
      <c r="H241" s="120"/>
      <c r="I241" s="125"/>
      <c r="J241" s="126"/>
      <c r="L241" s="118"/>
    </row>
    <row r="242" spans="1:12" ht="39" hidden="1" thickBot="1">
      <c r="A242" s="110">
        <v>32</v>
      </c>
      <c r="B242" s="111" t="s">
        <v>828</v>
      </c>
      <c r="C242" s="111">
        <v>312020</v>
      </c>
      <c r="D242" s="112"/>
      <c r="E242" s="113" t="s">
        <v>832</v>
      </c>
      <c r="F242" s="157"/>
      <c r="G242" s="111">
        <v>0</v>
      </c>
      <c r="H242" s="111" t="s">
        <v>695</v>
      </c>
      <c r="I242" s="116">
        <v>290.55</v>
      </c>
      <c r="J242" s="117">
        <f>G242*I242</f>
        <v>0</v>
      </c>
      <c r="L242" s="118"/>
    </row>
    <row r="243" spans="1:12" ht="13.5" hidden="1" thickBot="1">
      <c r="A243" s="119"/>
      <c r="B243" s="120"/>
      <c r="C243" s="120"/>
      <c r="D243" s="121"/>
      <c r="E243" s="122" t="s">
        <v>833</v>
      </c>
      <c r="F243" s="158"/>
      <c r="G243" s="120">
        <v>0</v>
      </c>
      <c r="H243" s="120"/>
      <c r="I243" s="125"/>
      <c r="J243" s="126"/>
      <c r="L243" s="118"/>
    </row>
    <row r="244" spans="1:12" ht="39" hidden="1" thickBot="1">
      <c r="A244" s="110">
        <v>35</v>
      </c>
      <c r="B244" s="111" t="s">
        <v>828</v>
      </c>
      <c r="C244" s="111">
        <v>312020</v>
      </c>
      <c r="D244" s="112"/>
      <c r="E244" s="113" t="s">
        <v>834</v>
      </c>
      <c r="F244" s="157"/>
      <c r="G244" s="111">
        <v>0</v>
      </c>
      <c r="H244" s="111" t="s">
        <v>695</v>
      </c>
      <c r="I244" s="116">
        <v>368.55</v>
      </c>
      <c r="J244" s="117">
        <f>G244*I244</f>
        <v>0</v>
      </c>
      <c r="L244" s="118"/>
    </row>
    <row r="245" spans="1:12" ht="13.5" hidden="1" thickBot="1">
      <c r="A245" s="119"/>
      <c r="B245" s="120"/>
      <c r="C245" s="120"/>
      <c r="D245" s="121"/>
      <c r="E245" s="122" t="s">
        <v>835</v>
      </c>
      <c r="F245" s="158"/>
      <c r="G245" s="120">
        <v>0</v>
      </c>
      <c r="H245" s="120"/>
      <c r="I245" s="125"/>
      <c r="J245" s="126"/>
      <c r="L245" s="118"/>
    </row>
    <row r="246" spans="1:12" ht="25.5">
      <c r="A246" s="142">
        <v>23</v>
      </c>
      <c r="B246" s="111" t="s">
        <v>828</v>
      </c>
      <c r="C246" s="111">
        <v>312020</v>
      </c>
      <c r="D246" s="112"/>
      <c r="E246" s="113" t="s">
        <v>836</v>
      </c>
      <c r="F246" s="157"/>
      <c r="G246" s="111">
        <v>133</v>
      </c>
      <c r="H246" s="111" t="s">
        <v>695</v>
      </c>
      <c r="I246" s="116"/>
      <c r="J246" s="117">
        <f>G246*I246</f>
        <v>0</v>
      </c>
      <c r="L246" s="118"/>
    </row>
    <row r="247" spans="1:12" ht="13.5" thickBot="1">
      <c r="A247" s="119"/>
      <c r="B247" s="120"/>
      <c r="C247" s="120"/>
      <c r="D247" s="121"/>
      <c r="E247" s="122" t="s">
        <v>835</v>
      </c>
      <c r="F247" s="158"/>
      <c r="G247" s="120"/>
      <c r="H247" s="120"/>
      <c r="I247" s="125"/>
      <c r="J247" s="126"/>
      <c r="L247" s="118"/>
    </row>
    <row r="248" spans="1:12" ht="38.25">
      <c r="A248" s="110">
        <v>24</v>
      </c>
      <c r="B248" s="111" t="s">
        <v>828</v>
      </c>
      <c r="C248" s="111">
        <v>312020</v>
      </c>
      <c r="D248" s="112"/>
      <c r="E248" s="113" t="s">
        <v>837</v>
      </c>
      <c r="F248" s="157"/>
      <c r="G248" s="111">
        <v>10</v>
      </c>
      <c r="H248" s="111" t="s">
        <v>695</v>
      </c>
      <c r="I248" s="116"/>
      <c r="J248" s="117">
        <f>G248*I248</f>
        <v>0</v>
      </c>
      <c r="L248" s="118"/>
    </row>
    <row r="249" spans="1:12" ht="13.5" thickBot="1">
      <c r="A249" s="119"/>
      <c r="B249" s="120"/>
      <c r="C249" s="120"/>
      <c r="D249" s="121"/>
      <c r="E249" s="122" t="s">
        <v>835</v>
      </c>
      <c r="F249" s="158"/>
      <c r="G249" s="120"/>
      <c r="H249" s="120"/>
      <c r="I249" s="125"/>
      <c r="J249" s="126"/>
      <c r="L249" s="118"/>
    </row>
    <row r="250" spans="1:12" ht="51.75" hidden="1" thickBot="1">
      <c r="A250" s="142">
        <v>28</v>
      </c>
      <c r="B250" s="111" t="s">
        <v>828</v>
      </c>
      <c r="C250" s="111">
        <v>312020</v>
      </c>
      <c r="D250" s="112"/>
      <c r="E250" s="113" t="s">
        <v>838</v>
      </c>
      <c r="F250" s="157"/>
      <c r="G250" s="111">
        <v>0</v>
      </c>
      <c r="H250" s="111" t="s">
        <v>695</v>
      </c>
      <c r="I250" s="116">
        <v>502.91150000000005</v>
      </c>
      <c r="J250" s="117">
        <f>G250*I250</f>
        <v>0</v>
      </c>
      <c r="L250" s="118"/>
    </row>
    <row r="251" spans="1:12" ht="13.5" hidden="1" thickBot="1">
      <c r="A251" s="119"/>
      <c r="B251" s="120"/>
      <c r="C251" s="120"/>
      <c r="D251" s="121"/>
      <c r="E251" s="122" t="s">
        <v>839</v>
      </c>
      <c r="F251" s="158"/>
      <c r="G251" s="120">
        <v>0</v>
      </c>
      <c r="H251" s="120"/>
      <c r="I251" s="125"/>
      <c r="J251" s="126"/>
      <c r="L251" s="118"/>
    </row>
    <row r="252" spans="1:12" ht="51">
      <c r="A252" s="142">
        <v>25</v>
      </c>
      <c r="B252" s="111" t="s">
        <v>828</v>
      </c>
      <c r="C252" s="111">
        <v>312020</v>
      </c>
      <c r="D252" s="112"/>
      <c r="E252" s="113" t="s">
        <v>840</v>
      </c>
      <c r="F252" s="157"/>
      <c r="G252" s="111">
        <v>75</v>
      </c>
      <c r="H252" s="111" t="s">
        <v>695</v>
      </c>
      <c r="I252" s="116"/>
      <c r="J252" s="117">
        <f>G252*I252</f>
        <v>0</v>
      </c>
      <c r="L252" s="118"/>
    </row>
    <row r="253" spans="1:12" ht="13.5" thickBot="1">
      <c r="A253" s="119"/>
      <c r="B253" s="120"/>
      <c r="C253" s="120"/>
      <c r="D253" s="121"/>
      <c r="E253" s="122" t="s">
        <v>841</v>
      </c>
      <c r="F253" s="158"/>
      <c r="G253" s="120"/>
      <c r="H253" s="120"/>
      <c r="I253" s="125"/>
      <c r="J253" s="126"/>
      <c r="L253" s="118"/>
    </row>
    <row r="254" spans="1:12" ht="39" hidden="1" thickBot="1">
      <c r="A254" s="142">
        <v>21</v>
      </c>
      <c r="B254" s="111" t="s">
        <v>842</v>
      </c>
      <c r="C254" s="111">
        <v>323621</v>
      </c>
      <c r="D254" s="112"/>
      <c r="E254" s="113" t="s">
        <v>843</v>
      </c>
      <c r="F254" s="114" t="s">
        <v>844</v>
      </c>
      <c r="G254" s="111">
        <v>0</v>
      </c>
      <c r="H254" s="111" t="s">
        <v>695</v>
      </c>
      <c r="I254" s="116">
        <v>41.6</v>
      </c>
      <c r="J254" s="117">
        <f>G254*I254</f>
        <v>0</v>
      </c>
      <c r="L254" s="118"/>
    </row>
    <row r="255" spans="1:12" ht="13.5" hidden="1" thickBot="1">
      <c r="A255" s="119"/>
      <c r="B255" s="120"/>
      <c r="C255" s="120"/>
      <c r="D255" s="121"/>
      <c r="E255" s="122" t="s">
        <v>845</v>
      </c>
      <c r="F255" s="123"/>
      <c r="G255" s="120">
        <v>0</v>
      </c>
      <c r="H255" s="120"/>
      <c r="I255" s="125"/>
      <c r="J255" s="126"/>
      <c r="L255" s="118"/>
    </row>
    <row r="256" spans="1:12" ht="39" hidden="1" thickBot="1">
      <c r="A256" s="142">
        <v>21</v>
      </c>
      <c r="B256" s="111" t="s">
        <v>842</v>
      </c>
      <c r="C256" s="111">
        <v>323621</v>
      </c>
      <c r="D256" s="112"/>
      <c r="E256" s="113" t="s">
        <v>846</v>
      </c>
      <c r="F256" s="114" t="s">
        <v>844</v>
      </c>
      <c r="G256" s="111">
        <v>0</v>
      </c>
      <c r="H256" s="111" t="s">
        <v>134</v>
      </c>
      <c r="I256" s="116">
        <v>1674.4</v>
      </c>
      <c r="J256" s="117">
        <f>G256*I256</f>
        <v>0</v>
      </c>
      <c r="L256" s="118"/>
    </row>
    <row r="257" spans="1:12" ht="13.5" hidden="1" thickBot="1">
      <c r="A257" s="119"/>
      <c r="B257" s="120"/>
      <c r="C257" s="120"/>
      <c r="D257" s="121"/>
      <c r="E257" s="122" t="s">
        <v>845</v>
      </c>
      <c r="F257" s="158"/>
      <c r="G257" s="120">
        <v>0</v>
      </c>
      <c r="H257" s="120"/>
      <c r="I257" s="125"/>
      <c r="J257" s="126"/>
      <c r="L257" s="118"/>
    </row>
    <row r="258" spans="1:12" ht="26.25" hidden="1" thickBot="1">
      <c r="A258" s="142">
        <v>21</v>
      </c>
      <c r="B258" s="111" t="s">
        <v>828</v>
      </c>
      <c r="C258" s="111">
        <v>312020</v>
      </c>
      <c r="D258" s="112"/>
      <c r="E258" s="113" t="s">
        <v>847</v>
      </c>
      <c r="F258" s="157"/>
      <c r="G258" s="111">
        <v>0</v>
      </c>
      <c r="H258" s="111" t="s">
        <v>695</v>
      </c>
      <c r="I258" s="116">
        <v>425.88000000000005</v>
      </c>
      <c r="J258" s="117">
        <f>G258*I258</f>
        <v>0</v>
      </c>
      <c r="L258" s="118"/>
    </row>
    <row r="259" spans="1:12" ht="13.5" hidden="1" thickBot="1">
      <c r="A259" s="119"/>
      <c r="B259" s="120"/>
      <c r="C259" s="120"/>
      <c r="D259" s="121"/>
      <c r="E259" s="122" t="s">
        <v>848</v>
      </c>
      <c r="F259" s="158"/>
      <c r="G259" s="120">
        <v>0</v>
      </c>
      <c r="H259" s="120"/>
      <c r="I259" s="125"/>
      <c r="J259" s="126"/>
      <c r="L259" s="118"/>
    </row>
    <row r="260" spans="1:12" ht="26.25" hidden="1" thickBot="1">
      <c r="A260" s="142">
        <v>38</v>
      </c>
      <c r="B260" s="111" t="s">
        <v>828</v>
      </c>
      <c r="C260" s="111">
        <v>312020</v>
      </c>
      <c r="D260" s="112"/>
      <c r="E260" s="113" t="s">
        <v>849</v>
      </c>
      <c r="F260" s="157"/>
      <c r="G260" s="111">
        <v>0</v>
      </c>
      <c r="H260" s="111" t="s">
        <v>695</v>
      </c>
      <c r="I260" s="116">
        <v>464.88000000000005</v>
      </c>
      <c r="J260" s="117">
        <f>G260*I260</f>
        <v>0</v>
      </c>
      <c r="L260" s="118"/>
    </row>
    <row r="261" spans="1:12" ht="13.5" hidden="1" thickBot="1">
      <c r="A261" s="119"/>
      <c r="B261" s="120"/>
      <c r="C261" s="120"/>
      <c r="D261" s="121"/>
      <c r="E261" s="122"/>
      <c r="F261" s="158"/>
      <c r="G261" s="120">
        <v>0</v>
      </c>
      <c r="H261" s="120"/>
      <c r="I261" s="125"/>
      <c r="J261" s="126"/>
      <c r="L261" s="118"/>
    </row>
    <row r="262" spans="1:12" ht="39" hidden="1" thickBot="1">
      <c r="A262" s="142">
        <v>21</v>
      </c>
      <c r="B262" s="111" t="s">
        <v>828</v>
      </c>
      <c r="C262" s="111">
        <v>312020</v>
      </c>
      <c r="D262" s="112"/>
      <c r="E262" s="113" t="s">
        <v>850</v>
      </c>
      <c r="F262" s="157"/>
      <c r="G262" s="111">
        <v>0</v>
      </c>
      <c r="H262" s="111" t="s">
        <v>695</v>
      </c>
      <c r="I262" s="116">
        <v>1738.8799999999999</v>
      </c>
      <c r="J262" s="117">
        <f>G262*I262</f>
        <v>0</v>
      </c>
      <c r="L262" s="118"/>
    </row>
    <row r="263" spans="1:12" ht="13.5" hidden="1" thickBot="1">
      <c r="A263" s="119"/>
      <c r="B263" s="120"/>
      <c r="C263" s="120"/>
      <c r="D263" s="121"/>
      <c r="E263" s="122" t="s">
        <v>848</v>
      </c>
      <c r="F263" s="158"/>
      <c r="G263" s="120">
        <v>0</v>
      </c>
      <c r="H263" s="120"/>
      <c r="I263" s="125"/>
      <c r="J263" s="126"/>
      <c r="L263" s="118"/>
    </row>
    <row r="264" spans="1:12" ht="39" hidden="1" thickBot="1">
      <c r="A264" s="142">
        <v>39</v>
      </c>
      <c r="B264" s="111" t="s">
        <v>828</v>
      </c>
      <c r="C264" s="111">
        <v>312020</v>
      </c>
      <c r="D264" s="112"/>
      <c r="E264" s="113" t="s">
        <v>851</v>
      </c>
      <c r="F264" s="157"/>
      <c r="G264" s="111">
        <v>0</v>
      </c>
      <c r="H264" s="111" t="s">
        <v>695</v>
      </c>
      <c r="I264" s="116">
        <v>2526.6799999999998</v>
      </c>
      <c r="J264" s="117">
        <f>G264*I264</f>
        <v>0</v>
      </c>
      <c r="L264" s="118"/>
    </row>
    <row r="265" spans="1:12" ht="13.5" hidden="1" thickBot="1">
      <c r="A265" s="119"/>
      <c r="B265" s="120"/>
      <c r="C265" s="120"/>
      <c r="D265" s="121"/>
      <c r="E265" s="122"/>
      <c r="F265" s="158"/>
      <c r="G265" s="120">
        <v>0</v>
      </c>
      <c r="H265" s="120"/>
      <c r="I265" s="125"/>
      <c r="J265" s="126"/>
      <c r="L265" s="118"/>
    </row>
    <row r="266" spans="1:12" ht="39" hidden="1" thickBot="1">
      <c r="A266" s="142">
        <v>40</v>
      </c>
      <c r="B266" s="111" t="s">
        <v>828</v>
      </c>
      <c r="C266" s="111">
        <v>312020</v>
      </c>
      <c r="D266" s="112"/>
      <c r="E266" s="113" t="s">
        <v>852</v>
      </c>
      <c r="F266" s="157"/>
      <c r="G266" s="111">
        <v>0</v>
      </c>
      <c r="H266" s="111" t="s">
        <v>695</v>
      </c>
      <c r="I266" s="116">
        <v>2908.88</v>
      </c>
      <c r="J266" s="117">
        <f>G266*I266</f>
        <v>0</v>
      </c>
      <c r="L266" s="118"/>
    </row>
    <row r="267" spans="1:12" ht="13.5" hidden="1" thickBot="1">
      <c r="A267" s="119"/>
      <c r="B267" s="120"/>
      <c r="C267" s="120"/>
      <c r="D267" s="121"/>
      <c r="E267" s="122"/>
      <c r="F267" s="158"/>
      <c r="G267" s="120">
        <v>0</v>
      </c>
      <c r="H267" s="120"/>
      <c r="I267" s="125"/>
      <c r="J267" s="126"/>
      <c r="L267" s="118"/>
    </row>
    <row r="268" spans="1:12" ht="39" hidden="1" thickBot="1">
      <c r="A268" s="142">
        <v>25</v>
      </c>
      <c r="B268" s="111" t="s">
        <v>828</v>
      </c>
      <c r="C268" s="111">
        <v>312020</v>
      </c>
      <c r="D268" s="112"/>
      <c r="E268" s="113" t="s">
        <v>853</v>
      </c>
      <c r="F268" s="114"/>
      <c r="G268" s="111">
        <v>0</v>
      </c>
      <c r="H268" s="111" t="s">
        <v>695</v>
      </c>
      <c r="I268" s="116">
        <v>1623.7</v>
      </c>
      <c r="J268" s="117">
        <f>G268*I268</f>
        <v>0</v>
      </c>
      <c r="L268" s="118"/>
    </row>
    <row r="269" spans="1:12" ht="13.5" hidden="1" thickBot="1">
      <c r="A269" s="119"/>
      <c r="B269" s="120"/>
      <c r="C269" s="120"/>
      <c r="D269" s="121"/>
      <c r="E269" s="122" t="s">
        <v>854</v>
      </c>
      <c r="F269" s="123"/>
      <c r="G269" s="120">
        <v>0</v>
      </c>
      <c r="H269" s="120"/>
      <c r="I269" s="125"/>
      <c r="J269" s="126"/>
      <c r="L269" s="118"/>
    </row>
    <row r="270" spans="1:12" ht="26.25" hidden="1" thickBot="1">
      <c r="A270" s="142">
        <v>35</v>
      </c>
      <c r="B270" s="111" t="s">
        <v>828</v>
      </c>
      <c r="C270" s="111">
        <v>312020</v>
      </c>
      <c r="D270" s="112"/>
      <c r="E270" s="113" t="s">
        <v>855</v>
      </c>
      <c r="F270" s="114"/>
      <c r="G270" s="111">
        <v>0</v>
      </c>
      <c r="H270" s="111" t="s">
        <v>695</v>
      </c>
      <c r="I270" s="116">
        <v>453.7</v>
      </c>
      <c r="J270" s="117">
        <f>G270*I270</f>
        <v>0</v>
      </c>
      <c r="L270" s="118"/>
    </row>
    <row r="271" spans="1:12" ht="13.5" hidden="1" thickBot="1">
      <c r="A271" s="119"/>
      <c r="B271" s="120"/>
      <c r="C271" s="120"/>
      <c r="D271" s="121"/>
      <c r="E271" s="122" t="s">
        <v>856</v>
      </c>
      <c r="F271" s="123"/>
      <c r="G271" s="120">
        <v>0</v>
      </c>
      <c r="H271" s="120"/>
      <c r="I271" s="125"/>
      <c r="J271" s="126"/>
      <c r="L271" s="118"/>
    </row>
    <row r="272" spans="1:12" ht="39" hidden="1" thickBot="1">
      <c r="A272" s="142">
        <v>22</v>
      </c>
      <c r="B272" s="111" t="s">
        <v>828</v>
      </c>
      <c r="C272" s="111">
        <v>312020</v>
      </c>
      <c r="D272" s="112"/>
      <c r="E272" s="113" t="s">
        <v>857</v>
      </c>
      <c r="F272" s="114"/>
      <c r="G272" s="111">
        <v>0</v>
      </c>
      <c r="H272" s="111" t="s">
        <v>695</v>
      </c>
      <c r="I272" s="116">
        <v>2052.31</v>
      </c>
      <c r="J272" s="117">
        <f>G272*I272</f>
        <v>0</v>
      </c>
      <c r="L272" s="118"/>
    </row>
    <row r="273" spans="1:12" ht="13.5" hidden="1" thickBot="1">
      <c r="A273" s="119"/>
      <c r="B273" s="120"/>
      <c r="C273" s="120"/>
      <c r="D273" s="121"/>
      <c r="E273" s="122" t="s">
        <v>858</v>
      </c>
      <c r="F273" s="123"/>
      <c r="G273" s="120">
        <v>0</v>
      </c>
      <c r="H273" s="120"/>
      <c r="I273" s="125"/>
      <c r="J273" s="126"/>
      <c r="L273" s="118"/>
    </row>
    <row r="274" spans="1:12" ht="26.25" hidden="1" thickBot="1">
      <c r="A274" s="142">
        <v>33</v>
      </c>
      <c r="B274" s="111" t="s">
        <v>828</v>
      </c>
      <c r="C274" s="111">
        <v>312025</v>
      </c>
      <c r="D274" s="112"/>
      <c r="E274" s="113" t="s">
        <v>859</v>
      </c>
      <c r="F274" s="114" t="s">
        <v>860</v>
      </c>
      <c r="G274" s="111">
        <v>0</v>
      </c>
      <c r="H274" s="111" t="s">
        <v>695</v>
      </c>
      <c r="I274" s="116">
        <v>677.04</v>
      </c>
      <c r="J274" s="117">
        <f>G274*I274</f>
        <v>0</v>
      </c>
      <c r="L274" s="118"/>
    </row>
    <row r="275" spans="1:12" ht="13.5" hidden="1" thickBot="1">
      <c r="A275" s="119"/>
      <c r="B275" s="120"/>
      <c r="C275" s="120"/>
      <c r="D275" s="121"/>
      <c r="E275" s="122"/>
      <c r="F275" s="123"/>
      <c r="G275" s="120">
        <v>0</v>
      </c>
      <c r="H275" s="120"/>
      <c r="I275" s="125"/>
      <c r="J275" s="126"/>
      <c r="L275" s="118"/>
    </row>
    <row r="276" spans="1:12" ht="38.25">
      <c r="A276" s="142">
        <v>26</v>
      </c>
      <c r="B276" s="111" t="s">
        <v>828</v>
      </c>
      <c r="C276" s="111">
        <v>312025</v>
      </c>
      <c r="D276" s="112"/>
      <c r="E276" s="113" t="s">
        <v>861</v>
      </c>
      <c r="F276" s="114"/>
      <c r="G276" s="111">
        <v>5</v>
      </c>
      <c r="H276" s="111" t="s">
        <v>695</v>
      </c>
      <c r="I276" s="116"/>
      <c r="J276" s="117">
        <f>G276*I276</f>
        <v>0</v>
      </c>
      <c r="L276" s="118"/>
    </row>
    <row r="277" spans="1:12" ht="13.5" thickBot="1">
      <c r="A277" s="119"/>
      <c r="B277" s="120"/>
      <c r="C277" s="120"/>
      <c r="D277" s="121"/>
      <c r="E277" s="122" t="s">
        <v>835</v>
      </c>
      <c r="F277" s="123"/>
      <c r="G277" s="120"/>
      <c r="H277" s="120"/>
      <c r="I277" s="125"/>
      <c r="J277" s="126"/>
      <c r="L277" s="118"/>
    </row>
    <row r="278" spans="1:12" ht="38.25" hidden="1">
      <c r="A278" s="142">
        <v>20</v>
      </c>
      <c r="B278" s="111" t="s">
        <v>790</v>
      </c>
      <c r="C278" s="111">
        <v>312025</v>
      </c>
      <c r="D278" s="150"/>
      <c r="E278" s="151" t="s">
        <v>862</v>
      </c>
      <c r="F278" s="152"/>
      <c r="G278" s="111">
        <v>0</v>
      </c>
      <c r="H278" s="111" t="s">
        <v>695</v>
      </c>
      <c r="I278" s="116">
        <v>735.02</v>
      </c>
      <c r="J278" s="117">
        <f>G278*I278</f>
        <v>0</v>
      </c>
      <c r="L278" s="118"/>
    </row>
    <row r="279" spans="1:12" ht="13.5" hidden="1" thickBot="1">
      <c r="A279" s="119"/>
      <c r="B279" s="120"/>
      <c r="C279" s="120"/>
      <c r="D279" s="153"/>
      <c r="E279" s="122" t="s">
        <v>863</v>
      </c>
      <c r="F279" s="154"/>
      <c r="G279" s="120">
        <v>0</v>
      </c>
      <c r="H279" s="120"/>
      <c r="I279" s="125"/>
      <c r="J279" s="126"/>
      <c r="L279" s="118"/>
    </row>
    <row r="280" spans="1:12" ht="38.25" hidden="1">
      <c r="A280" s="142">
        <v>20</v>
      </c>
      <c r="B280" s="111" t="s">
        <v>790</v>
      </c>
      <c r="C280" s="111">
        <v>312025</v>
      </c>
      <c r="D280" s="150"/>
      <c r="E280" s="159" t="s">
        <v>864</v>
      </c>
      <c r="F280" s="160" t="s">
        <v>865</v>
      </c>
      <c r="G280" s="111">
        <v>0</v>
      </c>
      <c r="H280" s="111" t="s">
        <v>695</v>
      </c>
      <c r="I280" s="116">
        <v>1132.3</v>
      </c>
      <c r="J280" s="117">
        <f>G280*I280</f>
        <v>0</v>
      </c>
      <c r="L280" s="118"/>
    </row>
    <row r="281" spans="1:12" ht="13.5" hidden="1" thickBot="1">
      <c r="A281" s="119"/>
      <c r="B281" s="120"/>
      <c r="C281" s="120"/>
      <c r="D281" s="153"/>
      <c r="E281" s="122"/>
      <c r="F281" s="154"/>
      <c r="G281" s="120">
        <v>0</v>
      </c>
      <c r="H281" s="120"/>
      <c r="I281" s="125"/>
      <c r="J281" s="126"/>
      <c r="L281" s="118"/>
    </row>
    <row r="282" spans="1:12" ht="38.25" hidden="1">
      <c r="A282" s="142">
        <v>20</v>
      </c>
      <c r="B282" s="111" t="s">
        <v>790</v>
      </c>
      <c r="C282" s="111">
        <v>312025</v>
      </c>
      <c r="D282" s="150"/>
      <c r="E282" s="159" t="s">
        <v>866</v>
      </c>
      <c r="F282" s="160"/>
      <c r="G282" s="111">
        <v>0</v>
      </c>
      <c r="H282" s="111" t="s">
        <v>695</v>
      </c>
      <c r="I282" s="116">
        <v>105.3</v>
      </c>
      <c r="J282" s="117">
        <f>G282*I282</f>
        <v>0</v>
      </c>
      <c r="L282" s="118"/>
    </row>
    <row r="283" spans="1:12" ht="13.5" hidden="1" thickBot="1">
      <c r="A283" s="119"/>
      <c r="B283" s="120"/>
      <c r="C283" s="120"/>
      <c r="D283" s="153"/>
      <c r="E283" s="122"/>
      <c r="F283" s="154"/>
      <c r="G283" s="120">
        <v>0</v>
      </c>
      <c r="H283" s="120"/>
      <c r="I283" s="125"/>
      <c r="J283" s="126"/>
      <c r="L283" s="118"/>
    </row>
    <row r="284" spans="1:12" ht="38.25" hidden="1">
      <c r="A284" s="142">
        <v>20</v>
      </c>
      <c r="B284" s="111" t="s">
        <v>790</v>
      </c>
      <c r="C284" s="111">
        <v>312025</v>
      </c>
      <c r="D284" s="150"/>
      <c r="E284" s="159" t="s">
        <v>867</v>
      </c>
      <c r="F284" s="160"/>
      <c r="G284" s="111">
        <v>0</v>
      </c>
      <c r="H284" s="111" t="s">
        <v>695</v>
      </c>
      <c r="I284" s="116">
        <v>118.3</v>
      </c>
      <c r="J284" s="117">
        <f>G284*I284</f>
        <v>0</v>
      </c>
      <c r="L284" s="118"/>
    </row>
    <row r="285" spans="1:12" ht="13.5" hidden="1" thickBot="1">
      <c r="A285" s="119"/>
      <c r="B285" s="120"/>
      <c r="C285" s="120"/>
      <c r="D285" s="153"/>
      <c r="E285" s="122"/>
      <c r="F285" s="154"/>
      <c r="G285" s="120">
        <v>0</v>
      </c>
      <c r="H285" s="120"/>
      <c r="I285" s="125"/>
      <c r="J285" s="126"/>
      <c r="L285" s="118"/>
    </row>
    <row r="286" spans="1:12" ht="38.25" hidden="1">
      <c r="A286" s="142">
        <v>20</v>
      </c>
      <c r="B286" s="111" t="s">
        <v>790</v>
      </c>
      <c r="C286" s="111">
        <v>312025</v>
      </c>
      <c r="D286" s="150"/>
      <c r="E286" s="159" t="s">
        <v>868</v>
      </c>
      <c r="F286" s="161"/>
      <c r="G286" s="111">
        <v>0</v>
      </c>
      <c r="H286" s="111" t="s">
        <v>695</v>
      </c>
      <c r="I286" s="116">
        <v>169</v>
      </c>
      <c r="J286" s="117">
        <f>G286*I286</f>
        <v>0</v>
      </c>
      <c r="L286" s="118"/>
    </row>
    <row r="287" spans="1:12" ht="13.5" hidden="1" thickBot="1">
      <c r="A287" s="119"/>
      <c r="B287" s="120"/>
      <c r="C287" s="120"/>
      <c r="D287" s="153"/>
      <c r="E287" s="122"/>
      <c r="F287" s="156"/>
      <c r="G287" s="120">
        <v>0</v>
      </c>
      <c r="H287" s="120"/>
      <c r="I287" s="125"/>
      <c r="J287" s="126"/>
      <c r="L287" s="118"/>
    </row>
    <row r="288" spans="1:12">
      <c r="A288" s="105"/>
      <c r="B288" s="105"/>
      <c r="E288" s="162"/>
      <c r="F288" s="163"/>
      <c r="I288" s="108"/>
      <c r="J288" s="164"/>
    </row>
    <row r="289" spans="1:10">
      <c r="A289" s="105"/>
      <c r="B289" s="105"/>
      <c r="E289" s="162"/>
      <c r="F289" s="163"/>
      <c r="I289" s="108"/>
      <c r="J289" s="164">
        <f>SUM(J4:J287)</f>
        <v>0</v>
      </c>
    </row>
    <row r="290" spans="1:10">
      <c r="A290" s="105"/>
      <c r="B290" s="105"/>
      <c r="E290" s="162"/>
      <c r="F290" s="163"/>
      <c r="I290" s="108"/>
      <c r="J290" s="164"/>
    </row>
    <row r="291" spans="1:10">
      <c r="A291" s="105"/>
      <c r="B291" s="105"/>
      <c r="E291" s="106" t="s">
        <v>608</v>
      </c>
      <c r="F291" s="163"/>
      <c r="I291" s="108"/>
      <c r="J291" s="164"/>
    </row>
    <row r="292" spans="1:10">
      <c r="A292" s="105"/>
      <c r="B292" s="105"/>
      <c r="E292" s="162"/>
      <c r="F292" s="163"/>
      <c r="I292" s="108"/>
      <c r="J292" s="164"/>
    </row>
    <row r="293" spans="1:10">
      <c r="A293" s="165" t="s">
        <v>108</v>
      </c>
      <c r="B293" s="165" t="s">
        <v>618</v>
      </c>
      <c r="C293" s="165" t="s">
        <v>619</v>
      </c>
      <c r="E293" s="162" t="s">
        <v>608</v>
      </c>
      <c r="F293" s="163"/>
      <c r="G293" s="166" t="s">
        <v>112</v>
      </c>
      <c r="H293" s="166" t="s">
        <v>622</v>
      </c>
      <c r="I293" s="109"/>
      <c r="J293" s="108" t="s">
        <v>624</v>
      </c>
    </row>
    <row r="294" spans="1:10">
      <c r="A294" s="167">
        <v>1</v>
      </c>
      <c r="B294" s="167" t="s">
        <v>869</v>
      </c>
      <c r="C294" s="167">
        <v>453112</v>
      </c>
      <c r="D294" s="168"/>
      <c r="E294" s="169" t="s">
        <v>870</v>
      </c>
      <c r="F294" s="170"/>
      <c r="G294" s="171">
        <v>160</v>
      </c>
      <c r="H294" s="172" t="s">
        <v>871</v>
      </c>
      <c r="I294" s="173"/>
      <c r="J294" s="174">
        <f t="shared" ref="J294:J304" si="0">G294*I294</f>
        <v>0</v>
      </c>
    </row>
    <row r="295" spans="1:10" hidden="1">
      <c r="A295" s="167">
        <v>3</v>
      </c>
      <c r="B295" s="167" t="s">
        <v>869</v>
      </c>
      <c r="C295" s="167">
        <v>453112</v>
      </c>
      <c r="D295" s="168"/>
      <c r="E295" s="169" t="s">
        <v>872</v>
      </c>
      <c r="F295" s="170"/>
      <c r="G295" s="171">
        <v>0</v>
      </c>
      <c r="H295" s="172" t="s">
        <v>873</v>
      </c>
      <c r="I295" s="173">
        <v>320</v>
      </c>
      <c r="J295" s="174">
        <f>G295*I295</f>
        <v>0</v>
      </c>
    </row>
    <row r="296" spans="1:10" hidden="1">
      <c r="A296" s="167">
        <v>3</v>
      </c>
      <c r="B296" s="167" t="s">
        <v>869</v>
      </c>
      <c r="C296" s="167">
        <v>453112</v>
      </c>
      <c r="D296" s="168"/>
      <c r="E296" s="169" t="s">
        <v>874</v>
      </c>
      <c r="F296" s="170"/>
      <c r="G296" s="171">
        <v>0</v>
      </c>
      <c r="H296" s="172" t="s">
        <v>873</v>
      </c>
      <c r="I296" s="173">
        <v>2150</v>
      </c>
      <c r="J296" s="174">
        <f t="shared" si="0"/>
        <v>0</v>
      </c>
    </row>
    <row r="297" spans="1:10">
      <c r="A297" s="167">
        <v>2</v>
      </c>
      <c r="B297" s="167" t="s">
        <v>869</v>
      </c>
      <c r="C297" s="167">
        <v>453112</v>
      </c>
      <c r="D297" s="168"/>
      <c r="E297" s="169" t="s">
        <v>875</v>
      </c>
      <c r="F297" s="170"/>
      <c r="G297" s="171">
        <v>24</v>
      </c>
      <c r="H297" s="172" t="s">
        <v>871</v>
      </c>
      <c r="I297" s="173"/>
      <c r="J297" s="174">
        <f t="shared" si="0"/>
        <v>0</v>
      </c>
    </row>
    <row r="298" spans="1:10">
      <c r="A298" s="167">
        <v>3</v>
      </c>
      <c r="B298" s="167" t="s">
        <v>869</v>
      </c>
      <c r="C298" s="167">
        <v>453112</v>
      </c>
      <c r="D298" s="168"/>
      <c r="E298" s="169" t="s">
        <v>876</v>
      </c>
      <c r="F298" s="170"/>
      <c r="G298" s="171">
        <v>48</v>
      </c>
      <c r="H298" s="172" t="s">
        <v>871</v>
      </c>
      <c r="I298" s="173"/>
      <c r="J298" s="174">
        <f t="shared" si="0"/>
        <v>0</v>
      </c>
    </row>
    <row r="299" spans="1:10">
      <c r="A299" s="167">
        <v>4</v>
      </c>
      <c r="B299" s="167" t="s">
        <v>869</v>
      </c>
      <c r="C299" s="167">
        <v>453112</v>
      </c>
      <c r="D299" s="168"/>
      <c r="E299" s="169" t="s">
        <v>877</v>
      </c>
      <c r="F299" s="170"/>
      <c r="G299" s="171">
        <v>12</v>
      </c>
      <c r="H299" s="172" t="s">
        <v>871</v>
      </c>
      <c r="I299" s="173"/>
      <c r="J299" s="174">
        <f t="shared" si="0"/>
        <v>0</v>
      </c>
    </row>
    <row r="300" spans="1:10" s="175" customFormat="1" hidden="1">
      <c r="A300" s="167">
        <v>4</v>
      </c>
      <c r="B300" s="167" t="s">
        <v>869</v>
      </c>
      <c r="C300" s="167">
        <v>453112</v>
      </c>
      <c r="D300" s="168"/>
      <c r="E300" s="169" t="s">
        <v>878</v>
      </c>
      <c r="F300" s="170"/>
      <c r="G300" s="171">
        <v>0</v>
      </c>
      <c r="H300" s="172" t="s">
        <v>871</v>
      </c>
      <c r="I300" s="173">
        <v>470</v>
      </c>
      <c r="J300" s="174">
        <f>G300*I300</f>
        <v>0</v>
      </c>
    </row>
    <row r="301" spans="1:10" s="175" customFormat="1" hidden="1">
      <c r="A301" s="167">
        <v>5</v>
      </c>
      <c r="B301" s="167" t="s">
        <v>869</v>
      </c>
      <c r="C301" s="167">
        <v>453112</v>
      </c>
      <c r="D301" s="168"/>
      <c r="E301" s="169" t="s">
        <v>879</v>
      </c>
      <c r="F301" s="170"/>
      <c r="G301" s="171">
        <v>0</v>
      </c>
      <c r="H301" s="172" t="s">
        <v>871</v>
      </c>
      <c r="I301" s="173">
        <v>470</v>
      </c>
      <c r="J301" s="174">
        <f>G301*I301</f>
        <v>0</v>
      </c>
    </row>
    <row r="302" spans="1:10" s="175" customFormat="1">
      <c r="A302" s="167">
        <v>5</v>
      </c>
      <c r="B302" s="167" t="s">
        <v>869</v>
      </c>
      <c r="C302" s="167">
        <v>453112</v>
      </c>
      <c r="D302" s="168"/>
      <c r="E302" s="169" t="s">
        <v>880</v>
      </c>
      <c r="F302" s="170"/>
      <c r="G302" s="171">
        <v>24</v>
      </c>
      <c r="H302" s="172" t="s">
        <v>871</v>
      </c>
      <c r="I302" s="173"/>
      <c r="J302" s="174">
        <f>G302*I302</f>
        <v>0</v>
      </c>
    </row>
    <row r="303" spans="1:10" s="175" customFormat="1" hidden="1">
      <c r="A303" s="167">
        <v>5</v>
      </c>
      <c r="B303" s="167" t="s">
        <v>869</v>
      </c>
      <c r="C303" s="167">
        <v>453112</v>
      </c>
      <c r="D303" s="168"/>
      <c r="E303" s="169" t="s">
        <v>881</v>
      </c>
      <c r="F303" s="170"/>
      <c r="G303" s="171">
        <v>0</v>
      </c>
      <c r="H303" s="172" t="s">
        <v>882</v>
      </c>
      <c r="I303" s="173">
        <v>15000</v>
      </c>
      <c r="J303" s="174">
        <f>G303*I303</f>
        <v>0</v>
      </c>
    </row>
    <row r="304" spans="1:10" s="175" customFormat="1" hidden="1">
      <c r="A304" s="167">
        <v>5</v>
      </c>
      <c r="B304" s="167" t="s">
        <v>869</v>
      </c>
      <c r="C304" s="167">
        <v>453112</v>
      </c>
      <c r="D304" s="168"/>
      <c r="E304" s="169" t="s">
        <v>883</v>
      </c>
      <c r="F304" s="170"/>
      <c r="G304" s="171">
        <v>0</v>
      </c>
      <c r="H304" s="172" t="s">
        <v>882</v>
      </c>
      <c r="I304" s="173">
        <v>750</v>
      </c>
      <c r="J304" s="174">
        <f t="shared" si="0"/>
        <v>0</v>
      </c>
    </row>
    <row r="305" spans="1:10" s="177" customFormat="1" ht="15.75">
      <c r="A305" s="105"/>
      <c r="B305" s="105"/>
      <c r="C305" s="105"/>
      <c r="D305" s="106"/>
      <c r="E305" s="104"/>
      <c r="F305" s="106"/>
      <c r="G305" s="107"/>
      <c r="H305" s="106"/>
      <c r="I305" s="105"/>
      <c r="J305" s="176"/>
    </row>
    <row r="306" spans="1:10">
      <c r="A306" s="108"/>
      <c r="B306" s="108"/>
      <c r="C306" s="108"/>
      <c r="D306" s="175"/>
      <c r="E306" s="175"/>
      <c r="F306" s="175"/>
      <c r="H306" s="175"/>
      <c r="I306" s="108" t="s">
        <v>31</v>
      </c>
      <c r="J306" s="164">
        <f>SUM(J294:J304)</f>
        <v>0</v>
      </c>
    </row>
    <row r="307" spans="1:10" s="175" customFormat="1" ht="15.75">
      <c r="A307" s="178"/>
      <c r="B307" s="178"/>
      <c r="C307" s="178"/>
      <c r="D307" s="177"/>
      <c r="E307" s="177"/>
      <c r="F307" s="177"/>
      <c r="G307" s="179"/>
      <c r="H307" s="177"/>
      <c r="I307" s="178"/>
      <c r="J307" s="180"/>
    </row>
    <row r="308" spans="1:10" s="175" customFormat="1">
      <c r="A308" s="105"/>
      <c r="B308" s="105"/>
      <c r="C308" s="105"/>
      <c r="D308" s="106"/>
      <c r="E308" s="104"/>
      <c r="F308" s="106"/>
      <c r="G308" s="107"/>
      <c r="H308" s="106"/>
      <c r="I308" s="105"/>
      <c r="J308" s="104"/>
    </row>
    <row r="309" spans="1:10">
      <c r="A309" s="108"/>
      <c r="B309" s="108"/>
      <c r="C309" s="108"/>
      <c r="D309" s="175"/>
      <c r="E309" s="175"/>
      <c r="F309" s="175"/>
      <c r="H309" s="175"/>
      <c r="I309" s="108"/>
      <c r="J309" s="175"/>
    </row>
    <row r="310" spans="1:10">
      <c r="A310" s="108"/>
      <c r="B310" s="108"/>
      <c r="C310" s="108"/>
      <c r="D310" s="175"/>
      <c r="E310" s="175"/>
      <c r="F310" s="175"/>
      <c r="H310" s="175"/>
      <c r="I310" s="108"/>
      <c r="J310" s="175"/>
    </row>
    <row r="311" spans="1:10">
      <c r="A311" s="105"/>
      <c r="B311" s="105"/>
    </row>
    <row r="312" spans="1:10">
      <c r="A312" s="105"/>
      <c r="B312" s="105"/>
    </row>
    <row r="313" spans="1:10">
      <c r="A313" s="105"/>
      <c r="B313" s="105"/>
    </row>
    <row r="314" spans="1:10">
      <c r="A314" s="105"/>
      <c r="B314" s="105"/>
    </row>
    <row r="315" spans="1:10">
      <c r="A315" s="105"/>
      <c r="B315" s="105"/>
    </row>
    <row r="316" spans="1:10">
      <c r="A316" s="105"/>
      <c r="B316" s="105"/>
    </row>
    <row r="317" spans="1:10">
      <c r="A317" s="105"/>
      <c r="B317" s="105"/>
    </row>
    <row r="318" spans="1:10">
      <c r="A318" s="105"/>
      <c r="B318" s="105"/>
    </row>
    <row r="319" spans="1:10">
      <c r="A319" s="105"/>
      <c r="B319" s="105"/>
    </row>
    <row r="320" spans="1:10">
      <c r="A320" s="105"/>
      <c r="B320" s="105"/>
    </row>
    <row r="321" spans="1:2">
      <c r="A321" s="105"/>
      <c r="B321" s="105"/>
    </row>
    <row r="322" spans="1:2">
      <c r="A322" s="105"/>
      <c r="B322" s="105"/>
    </row>
    <row r="323" spans="1:2">
      <c r="A323" s="105"/>
      <c r="B323" s="105"/>
    </row>
    <row r="324" spans="1:2">
      <c r="A324" s="105"/>
      <c r="B324" s="105"/>
    </row>
    <row r="325" spans="1:2">
      <c r="A325" s="105"/>
      <c r="B325" s="105"/>
    </row>
    <row r="326" spans="1:2">
      <c r="A326" s="105"/>
      <c r="B326" s="105"/>
    </row>
    <row r="327" spans="1:2">
      <c r="A327" s="105"/>
      <c r="B327" s="105"/>
    </row>
    <row r="328" spans="1:2">
      <c r="A328" s="105"/>
      <c r="B328" s="105"/>
    </row>
    <row r="329" spans="1:2">
      <c r="A329" s="105"/>
      <c r="B329" s="105"/>
    </row>
    <row r="330" spans="1:2">
      <c r="A330" s="105"/>
      <c r="B330" s="105"/>
    </row>
    <row r="331" spans="1:2">
      <c r="A331" s="105"/>
      <c r="B331" s="105"/>
    </row>
    <row r="332" spans="1:2">
      <c r="A332" s="105"/>
      <c r="B332" s="105"/>
    </row>
    <row r="333" spans="1:2">
      <c r="A333" s="105"/>
      <c r="B333" s="105"/>
    </row>
    <row r="334" spans="1:2">
      <c r="A334" s="105"/>
      <c r="B334" s="105"/>
    </row>
    <row r="335" spans="1:2">
      <c r="A335" s="105"/>
      <c r="B335" s="105"/>
    </row>
    <row r="336" spans="1:2">
      <c r="A336" s="105"/>
      <c r="B336" s="105"/>
    </row>
    <row r="337" spans="1:2">
      <c r="A337" s="105"/>
      <c r="B337" s="105"/>
    </row>
    <row r="338" spans="1:2">
      <c r="A338" s="105"/>
      <c r="B338" s="105"/>
    </row>
    <row r="339" spans="1:2">
      <c r="A339" s="105"/>
      <c r="B339" s="105"/>
    </row>
    <row r="340" spans="1:2">
      <c r="A340" s="105"/>
      <c r="B340" s="105"/>
    </row>
    <row r="341" spans="1:2">
      <c r="A341" s="105"/>
      <c r="B341" s="105"/>
    </row>
    <row r="342" spans="1:2">
      <c r="A342" s="105"/>
      <c r="B342" s="105"/>
    </row>
    <row r="343" spans="1:2">
      <c r="A343" s="105"/>
      <c r="B343" s="105"/>
    </row>
    <row r="344" spans="1:2">
      <c r="A344" s="105"/>
      <c r="B344" s="105"/>
    </row>
    <row r="345" spans="1:2">
      <c r="A345" s="105"/>
      <c r="B345" s="105"/>
    </row>
    <row r="346" spans="1:2">
      <c r="A346" s="105"/>
      <c r="B346" s="105"/>
    </row>
    <row r="347" spans="1:2">
      <c r="A347" s="105"/>
      <c r="B347" s="105"/>
    </row>
    <row r="348" spans="1:2">
      <c r="A348" s="105"/>
      <c r="B348" s="105"/>
    </row>
    <row r="349" spans="1:2">
      <c r="A349" s="105"/>
      <c r="B349" s="105"/>
    </row>
    <row r="350" spans="1:2">
      <c r="A350" s="105"/>
      <c r="B350" s="105"/>
    </row>
    <row r="351" spans="1:2">
      <c r="A351" s="105"/>
      <c r="B351" s="105"/>
    </row>
    <row r="352" spans="1:2">
      <c r="A352" s="105"/>
      <c r="B352" s="105"/>
    </row>
    <row r="353" spans="1:2">
      <c r="A353" s="105"/>
      <c r="B353" s="105"/>
    </row>
    <row r="354" spans="1:2">
      <c r="A354" s="105"/>
      <c r="B354" s="105"/>
    </row>
    <row r="355" spans="1:2">
      <c r="A355" s="105"/>
      <c r="B355" s="105"/>
    </row>
    <row r="356" spans="1:2">
      <c r="A356" s="105"/>
      <c r="B356" s="105"/>
    </row>
    <row r="357" spans="1:2">
      <c r="A357" s="105"/>
      <c r="B357" s="105"/>
    </row>
    <row r="358" spans="1:2">
      <c r="A358" s="105"/>
      <c r="B358" s="105"/>
    </row>
    <row r="359" spans="1:2">
      <c r="A359" s="105"/>
      <c r="B359" s="105"/>
    </row>
    <row r="360" spans="1:2">
      <c r="A360" s="105"/>
      <c r="B360" s="105"/>
    </row>
    <row r="361" spans="1:2">
      <c r="A361" s="105"/>
      <c r="B361" s="105"/>
    </row>
    <row r="362" spans="1:2">
      <c r="A362" s="105"/>
      <c r="B362" s="105"/>
    </row>
    <row r="363" spans="1:2">
      <c r="A363" s="105"/>
      <c r="B363" s="105"/>
    </row>
    <row r="364" spans="1:2">
      <c r="A364" s="105"/>
      <c r="B364" s="105"/>
    </row>
    <row r="365" spans="1:2">
      <c r="A365" s="105"/>
      <c r="B365" s="105"/>
    </row>
    <row r="366" spans="1:2">
      <c r="A366" s="105"/>
      <c r="B366" s="105"/>
    </row>
    <row r="367" spans="1:2">
      <c r="A367" s="105"/>
      <c r="B367" s="105"/>
    </row>
    <row r="368" spans="1:2">
      <c r="A368" s="105"/>
      <c r="B368" s="105"/>
    </row>
    <row r="369" spans="1:2">
      <c r="A369" s="105"/>
      <c r="B369" s="105"/>
    </row>
    <row r="370" spans="1:2">
      <c r="A370" s="105"/>
      <c r="B370" s="105"/>
    </row>
    <row r="371" spans="1:2">
      <c r="A371" s="105"/>
      <c r="B371" s="105"/>
    </row>
    <row r="372" spans="1:2">
      <c r="A372" s="105"/>
      <c r="B372" s="105"/>
    </row>
    <row r="373" spans="1:2">
      <c r="A373" s="105"/>
      <c r="B373" s="105"/>
    </row>
    <row r="374" spans="1:2">
      <c r="A374" s="105"/>
      <c r="B374" s="105"/>
    </row>
    <row r="375" spans="1:2">
      <c r="A375" s="105"/>
      <c r="B375" s="105"/>
    </row>
    <row r="376" spans="1:2">
      <c r="A376" s="105"/>
      <c r="B376" s="105"/>
    </row>
  </sheetData>
  <autoFilter ref="A1:J376" xr:uid="{22313FD7-A8C6-490C-94D8-2185402C3FC6}">
    <filterColumn colId="6">
      <filters blank="1">
        <filter val="1"/>
        <filter val="10"/>
        <filter val="112"/>
        <filter val="12"/>
        <filter val="128"/>
        <filter val="133"/>
        <filter val="15"/>
        <filter val="160"/>
        <filter val="17"/>
        <filter val="2"/>
        <filter val="24"/>
        <filter val="28"/>
        <filter val="30"/>
        <filter val="301"/>
        <filter val="32"/>
        <filter val="39"/>
        <filter val="45"/>
        <filter val="48"/>
        <filter val="5"/>
        <filter val="610"/>
        <filter val="75"/>
        <filter val="884"/>
        <filter val="92"/>
        <filter val="986"/>
        <filter val="Množství"/>
      </filters>
    </filterColumn>
  </autoFilter>
  <mergeCells count="11">
    <mergeCell ref="E300:F300"/>
    <mergeCell ref="E301:F301"/>
    <mergeCell ref="E302:F302"/>
    <mergeCell ref="E303:F303"/>
    <mergeCell ref="E304:F304"/>
    <mergeCell ref="E294:F294"/>
    <mergeCell ref="E295:F295"/>
    <mergeCell ref="E296:F296"/>
    <mergeCell ref="E297:F297"/>
    <mergeCell ref="E298:F298"/>
    <mergeCell ref="E299:F299"/>
  </mergeCells>
  <pageMargins left="0.51181102362204722" right="0.47244094488188981" top="0.98425196850393704" bottom="0.98425196850393704" header="0.51181102362204722" footer="0.51181102362204722"/>
  <pageSetup paperSize="9" fitToHeight="9" orientation="landscape" r:id="rId1"/>
  <headerFooter alignWithMargins="0">
    <oddFooter>&amp;R&amp;P/&amp;N</oddFooter>
  </headerFooter>
  <rowBreaks count="1" manualBreakCount="1">
    <brk id="29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B9BE-9361-49A0-819B-9D1E945C1EF2}">
  <sheetPr filterMode="1"/>
  <dimension ref="A1:M88"/>
  <sheetViews>
    <sheetView zoomScaleNormal="100" workbookViewId="0">
      <selection activeCell="H39" sqref="H39:H75"/>
    </sheetView>
  </sheetViews>
  <sheetFormatPr defaultRowHeight="12.75"/>
  <cols>
    <col min="1" max="1" width="5.28515625" style="181" customWidth="1"/>
    <col min="2" max="2" width="12" style="181" customWidth="1"/>
    <col min="3" max="3" width="8.5703125" style="182" customWidth="1"/>
    <col min="4" max="4" width="8.5703125" style="183" customWidth="1"/>
    <col min="5" max="5" width="47.5703125" style="181" customWidth="1"/>
    <col min="6" max="7" width="11.28515625" style="181" customWidth="1"/>
    <col min="8" max="8" width="10.85546875" style="97" customWidth="1"/>
    <col min="9" max="9" width="15.42578125" style="181" customWidth="1"/>
    <col min="10" max="10" width="6" style="181" customWidth="1"/>
    <col min="11" max="12" width="9.140625" style="181"/>
    <col min="13" max="13" width="10.5703125" style="181" bestFit="1" customWidth="1"/>
    <col min="14" max="256" width="9.140625" style="181"/>
    <col min="257" max="257" width="5.28515625" style="181" customWidth="1"/>
    <col min="258" max="258" width="12" style="181" customWidth="1"/>
    <col min="259" max="260" width="8.5703125" style="181" customWidth="1"/>
    <col min="261" max="261" width="47.5703125" style="181" customWidth="1"/>
    <col min="262" max="263" width="11.28515625" style="181" customWidth="1"/>
    <col min="264" max="264" width="10.85546875" style="181" customWidth="1"/>
    <col min="265" max="265" width="15.42578125" style="181" customWidth="1"/>
    <col min="266" max="266" width="6" style="181" customWidth="1"/>
    <col min="267" max="268" width="9.140625" style="181"/>
    <col min="269" max="269" width="10.5703125" style="181" bestFit="1" customWidth="1"/>
    <col min="270" max="512" width="9.140625" style="181"/>
    <col min="513" max="513" width="5.28515625" style="181" customWidth="1"/>
    <col min="514" max="514" width="12" style="181" customWidth="1"/>
    <col min="515" max="516" width="8.5703125" style="181" customWidth="1"/>
    <col min="517" max="517" width="47.5703125" style="181" customWidth="1"/>
    <col min="518" max="519" width="11.28515625" style="181" customWidth="1"/>
    <col min="520" max="520" width="10.85546875" style="181" customWidth="1"/>
    <col min="521" max="521" width="15.42578125" style="181" customWidth="1"/>
    <col min="522" max="522" width="6" style="181" customWidth="1"/>
    <col min="523" max="524" width="9.140625" style="181"/>
    <col min="525" max="525" width="10.5703125" style="181" bestFit="1" customWidth="1"/>
    <col min="526" max="768" width="9.140625" style="181"/>
    <col min="769" max="769" width="5.28515625" style="181" customWidth="1"/>
    <col min="770" max="770" width="12" style="181" customWidth="1"/>
    <col min="771" max="772" width="8.5703125" style="181" customWidth="1"/>
    <col min="773" max="773" width="47.5703125" style="181" customWidth="1"/>
    <col min="774" max="775" width="11.28515625" style="181" customWidth="1"/>
    <col min="776" max="776" width="10.85546875" style="181" customWidth="1"/>
    <col min="777" max="777" width="15.42578125" style="181" customWidth="1"/>
    <col min="778" max="778" width="6" style="181" customWidth="1"/>
    <col min="779" max="780" width="9.140625" style="181"/>
    <col min="781" max="781" width="10.5703125" style="181" bestFit="1" customWidth="1"/>
    <col min="782" max="1024" width="9.140625" style="181"/>
    <col min="1025" max="1025" width="5.28515625" style="181" customWidth="1"/>
    <col min="1026" max="1026" width="12" style="181" customWidth="1"/>
    <col min="1027" max="1028" width="8.5703125" style="181" customWidth="1"/>
    <col min="1029" max="1029" width="47.5703125" style="181" customWidth="1"/>
    <col min="1030" max="1031" width="11.28515625" style="181" customWidth="1"/>
    <col min="1032" max="1032" width="10.85546875" style="181" customWidth="1"/>
    <col min="1033" max="1033" width="15.42578125" style="181" customWidth="1"/>
    <col min="1034" max="1034" width="6" style="181" customWidth="1"/>
    <col min="1035" max="1036" width="9.140625" style="181"/>
    <col min="1037" max="1037" width="10.5703125" style="181" bestFit="1" customWidth="1"/>
    <col min="1038" max="1280" width="9.140625" style="181"/>
    <col min="1281" max="1281" width="5.28515625" style="181" customWidth="1"/>
    <col min="1282" max="1282" width="12" style="181" customWidth="1"/>
    <col min="1283" max="1284" width="8.5703125" style="181" customWidth="1"/>
    <col min="1285" max="1285" width="47.5703125" style="181" customWidth="1"/>
    <col min="1286" max="1287" width="11.28515625" style="181" customWidth="1"/>
    <col min="1288" max="1288" width="10.85546875" style="181" customWidth="1"/>
    <col min="1289" max="1289" width="15.42578125" style="181" customWidth="1"/>
    <col min="1290" max="1290" width="6" style="181" customWidth="1"/>
    <col min="1291" max="1292" width="9.140625" style="181"/>
    <col min="1293" max="1293" width="10.5703125" style="181" bestFit="1" customWidth="1"/>
    <col min="1294" max="1536" width="9.140625" style="181"/>
    <col min="1537" max="1537" width="5.28515625" style="181" customWidth="1"/>
    <col min="1538" max="1538" width="12" style="181" customWidth="1"/>
    <col min="1539" max="1540" width="8.5703125" style="181" customWidth="1"/>
    <col min="1541" max="1541" width="47.5703125" style="181" customWidth="1"/>
    <col min="1542" max="1543" width="11.28515625" style="181" customWidth="1"/>
    <col min="1544" max="1544" width="10.85546875" style="181" customWidth="1"/>
    <col min="1545" max="1545" width="15.42578125" style="181" customWidth="1"/>
    <col min="1546" max="1546" width="6" style="181" customWidth="1"/>
    <col min="1547" max="1548" width="9.140625" style="181"/>
    <col min="1549" max="1549" width="10.5703125" style="181" bestFit="1" customWidth="1"/>
    <col min="1550" max="1792" width="9.140625" style="181"/>
    <col min="1793" max="1793" width="5.28515625" style="181" customWidth="1"/>
    <col min="1794" max="1794" width="12" style="181" customWidth="1"/>
    <col min="1795" max="1796" width="8.5703125" style="181" customWidth="1"/>
    <col min="1797" max="1797" width="47.5703125" style="181" customWidth="1"/>
    <col min="1798" max="1799" width="11.28515625" style="181" customWidth="1"/>
    <col min="1800" max="1800" width="10.85546875" style="181" customWidth="1"/>
    <col min="1801" max="1801" width="15.42578125" style="181" customWidth="1"/>
    <col min="1802" max="1802" width="6" style="181" customWidth="1"/>
    <col min="1803" max="1804" width="9.140625" style="181"/>
    <col min="1805" max="1805" width="10.5703125" style="181" bestFit="1" customWidth="1"/>
    <col min="1806" max="2048" width="9.140625" style="181"/>
    <col min="2049" max="2049" width="5.28515625" style="181" customWidth="1"/>
    <col min="2050" max="2050" width="12" style="181" customWidth="1"/>
    <col min="2051" max="2052" width="8.5703125" style="181" customWidth="1"/>
    <col min="2053" max="2053" width="47.5703125" style="181" customWidth="1"/>
    <col min="2054" max="2055" width="11.28515625" style="181" customWidth="1"/>
    <col min="2056" max="2056" width="10.85546875" style="181" customWidth="1"/>
    <col min="2057" max="2057" width="15.42578125" style="181" customWidth="1"/>
    <col min="2058" max="2058" width="6" style="181" customWidth="1"/>
    <col min="2059" max="2060" width="9.140625" style="181"/>
    <col min="2061" max="2061" width="10.5703125" style="181" bestFit="1" customWidth="1"/>
    <col min="2062" max="2304" width="9.140625" style="181"/>
    <col min="2305" max="2305" width="5.28515625" style="181" customWidth="1"/>
    <col min="2306" max="2306" width="12" style="181" customWidth="1"/>
    <col min="2307" max="2308" width="8.5703125" style="181" customWidth="1"/>
    <col min="2309" max="2309" width="47.5703125" style="181" customWidth="1"/>
    <col min="2310" max="2311" width="11.28515625" style="181" customWidth="1"/>
    <col min="2312" max="2312" width="10.85546875" style="181" customWidth="1"/>
    <col min="2313" max="2313" width="15.42578125" style="181" customWidth="1"/>
    <col min="2314" max="2314" width="6" style="181" customWidth="1"/>
    <col min="2315" max="2316" width="9.140625" style="181"/>
    <col min="2317" max="2317" width="10.5703125" style="181" bestFit="1" customWidth="1"/>
    <col min="2318" max="2560" width="9.140625" style="181"/>
    <col min="2561" max="2561" width="5.28515625" style="181" customWidth="1"/>
    <col min="2562" max="2562" width="12" style="181" customWidth="1"/>
    <col min="2563" max="2564" width="8.5703125" style="181" customWidth="1"/>
    <col min="2565" max="2565" width="47.5703125" style="181" customWidth="1"/>
    <col min="2566" max="2567" width="11.28515625" style="181" customWidth="1"/>
    <col min="2568" max="2568" width="10.85546875" style="181" customWidth="1"/>
    <col min="2569" max="2569" width="15.42578125" style="181" customWidth="1"/>
    <col min="2570" max="2570" width="6" style="181" customWidth="1"/>
    <col min="2571" max="2572" width="9.140625" style="181"/>
    <col min="2573" max="2573" width="10.5703125" style="181" bestFit="1" customWidth="1"/>
    <col min="2574" max="2816" width="9.140625" style="181"/>
    <col min="2817" max="2817" width="5.28515625" style="181" customWidth="1"/>
    <col min="2818" max="2818" width="12" style="181" customWidth="1"/>
    <col min="2819" max="2820" width="8.5703125" style="181" customWidth="1"/>
    <col min="2821" max="2821" width="47.5703125" style="181" customWidth="1"/>
    <col min="2822" max="2823" width="11.28515625" style="181" customWidth="1"/>
    <col min="2824" max="2824" width="10.85546875" style="181" customWidth="1"/>
    <col min="2825" max="2825" width="15.42578125" style="181" customWidth="1"/>
    <col min="2826" max="2826" width="6" style="181" customWidth="1"/>
    <col min="2827" max="2828" width="9.140625" style="181"/>
    <col min="2829" max="2829" width="10.5703125" style="181" bestFit="1" customWidth="1"/>
    <col min="2830" max="3072" width="9.140625" style="181"/>
    <col min="3073" max="3073" width="5.28515625" style="181" customWidth="1"/>
    <col min="3074" max="3074" width="12" style="181" customWidth="1"/>
    <col min="3075" max="3076" width="8.5703125" style="181" customWidth="1"/>
    <col min="3077" max="3077" width="47.5703125" style="181" customWidth="1"/>
    <col min="3078" max="3079" width="11.28515625" style="181" customWidth="1"/>
    <col min="3080" max="3080" width="10.85546875" style="181" customWidth="1"/>
    <col min="3081" max="3081" width="15.42578125" style="181" customWidth="1"/>
    <col min="3082" max="3082" width="6" style="181" customWidth="1"/>
    <col min="3083" max="3084" width="9.140625" style="181"/>
    <col min="3085" max="3085" width="10.5703125" style="181" bestFit="1" customWidth="1"/>
    <col min="3086" max="3328" width="9.140625" style="181"/>
    <col min="3329" max="3329" width="5.28515625" style="181" customWidth="1"/>
    <col min="3330" max="3330" width="12" style="181" customWidth="1"/>
    <col min="3331" max="3332" width="8.5703125" style="181" customWidth="1"/>
    <col min="3333" max="3333" width="47.5703125" style="181" customWidth="1"/>
    <col min="3334" max="3335" width="11.28515625" style="181" customWidth="1"/>
    <col min="3336" max="3336" width="10.85546875" style="181" customWidth="1"/>
    <col min="3337" max="3337" width="15.42578125" style="181" customWidth="1"/>
    <col min="3338" max="3338" width="6" style="181" customWidth="1"/>
    <col min="3339" max="3340" width="9.140625" style="181"/>
    <col min="3341" max="3341" width="10.5703125" style="181" bestFit="1" customWidth="1"/>
    <col min="3342" max="3584" width="9.140625" style="181"/>
    <col min="3585" max="3585" width="5.28515625" style="181" customWidth="1"/>
    <col min="3586" max="3586" width="12" style="181" customWidth="1"/>
    <col min="3587" max="3588" width="8.5703125" style="181" customWidth="1"/>
    <col min="3589" max="3589" width="47.5703125" style="181" customWidth="1"/>
    <col min="3590" max="3591" width="11.28515625" style="181" customWidth="1"/>
    <col min="3592" max="3592" width="10.85546875" style="181" customWidth="1"/>
    <col min="3593" max="3593" width="15.42578125" style="181" customWidth="1"/>
    <col min="3594" max="3594" width="6" style="181" customWidth="1"/>
    <col min="3595" max="3596" width="9.140625" style="181"/>
    <col min="3597" max="3597" width="10.5703125" style="181" bestFit="1" customWidth="1"/>
    <col min="3598" max="3840" width="9.140625" style="181"/>
    <col min="3841" max="3841" width="5.28515625" style="181" customWidth="1"/>
    <col min="3842" max="3842" width="12" style="181" customWidth="1"/>
    <col min="3843" max="3844" width="8.5703125" style="181" customWidth="1"/>
    <col min="3845" max="3845" width="47.5703125" style="181" customWidth="1"/>
    <col min="3846" max="3847" width="11.28515625" style="181" customWidth="1"/>
    <col min="3848" max="3848" width="10.85546875" style="181" customWidth="1"/>
    <col min="3849" max="3849" width="15.42578125" style="181" customWidth="1"/>
    <col min="3850" max="3850" width="6" style="181" customWidth="1"/>
    <col min="3851" max="3852" width="9.140625" style="181"/>
    <col min="3853" max="3853" width="10.5703125" style="181" bestFit="1" customWidth="1"/>
    <col min="3854" max="4096" width="9.140625" style="181"/>
    <col min="4097" max="4097" width="5.28515625" style="181" customWidth="1"/>
    <col min="4098" max="4098" width="12" style="181" customWidth="1"/>
    <col min="4099" max="4100" width="8.5703125" style="181" customWidth="1"/>
    <col min="4101" max="4101" width="47.5703125" style="181" customWidth="1"/>
    <col min="4102" max="4103" width="11.28515625" style="181" customWidth="1"/>
    <col min="4104" max="4104" width="10.85546875" style="181" customWidth="1"/>
    <col min="4105" max="4105" width="15.42578125" style="181" customWidth="1"/>
    <col min="4106" max="4106" width="6" style="181" customWidth="1"/>
    <col min="4107" max="4108" width="9.140625" style="181"/>
    <col min="4109" max="4109" width="10.5703125" style="181" bestFit="1" customWidth="1"/>
    <col min="4110" max="4352" width="9.140625" style="181"/>
    <col min="4353" max="4353" width="5.28515625" style="181" customWidth="1"/>
    <col min="4354" max="4354" width="12" style="181" customWidth="1"/>
    <col min="4355" max="4356" width="8.5703125" style="181" customWidth="1"/>
    <col min="4357" max="4357" width="47.5703125" style="181" customWidth="1"/>
    <col min="4358" max="4359" width="11.28515625" style="181" customWidth="1"/>
    <col min="4360" max="4360" width="10.85546875" style="181" customWidth="1"/>
    <col min="4361" max="4361" width="15.42578125" style="181" customWidth="1"/>
    <col min="4362" max="4362" width="6" style="181" customWidth="1"/>
    <col min="4363" max="4364" width="9.140625" style="181"/>
    <col min="4365" max="4365" width="10.5703125" style="181" bestFit="1" customWidth="1"/>
    <col min="4366" max="4608" width="9.140625" style="181"/>
    <col min="4609" max="4609" width="5.28515625" style="181" customWidth="1"/>
    <col min="4610" max="4610" width="12" style="181" customWidth="1"/>
    <col min="4611" max="4612" width="8.5703125" style="181" customWidth="1"/>
    <col min="4613" max="4613" width="47.5703125" style="181" customWidth="1"/>
    <col min="4614" max="4615" width="11.28515625" style="181" customWidth="1"/>
    <col min="4616" max="4616" width="10.85546875" style="181" customWidth="1"/>
    <col min="4617" max="4617" width="15.42578125" style="181" customWidth="1"/>
    <col min="4618" max="4618" width="6" style="181" customWidth="1"/>
    <col min="4619" max="4620" width="9.140625" style="181"/>
    <col min="4621" max="4621" width="10.5703125" style="181" bestFit="1" customWidth="1"/>
    <col min="4622" max="4864" width="9.140625" style="181"/>
    <col min="4865" max="4865" width="5.28515625" style="181" customWidth="1"/>
    <col min="4866" max="4866" width="12" style="181" customWidth="1"/>
    <col min="4867" max="4868" width="8.5703125" style="181" customWidth="1"/>
    <col min="4869" max="4869" width="47.5703125" style="181" customWidth="1"/>
    <col min="4870" max="4871" width="11.28515625" style="181" customWidth="1"/>
    <col min="4872" max="4872" width="10.85546875" style="181" customWidth="1"/>
    <col min="4873" max="4873" width="15.42578125" style="181" customWidth="1"/>
    <col min="4874" max="4874" width="6" style="181" customWidth="1"/>
    <col min="4875" max="4876" width="9.140625" style="181"/>
    <col min="4877" max="4877" width="10.5703125" style="181" bestFit="1" customWidth="1"/>
    <col min="4878" max="5120" width="9.140625" style="181"/>
    <col min="5121" max="5121" width="5.28515625" style="181" customWidth="1"/>
    <col min="5122" max="5122" width="12" style="181" customWidth="1"/>
    <col min="5123" max="5124" width="8.5703125" style="181" customWidth="1"/>
    <col min="5125" max="5125" width="47.5703125" style="181" customWidth="1"/>
    <col min="5126" max="5127" width="11.28515625" style="181" customWidth="1"/>
    <col min="5128" max="5128" width="10.85546875" style="181" customWidth="1"/>
    <col min="5129" max="5129" width="15.42578125" style="181" customWidth="1"/>
    <col min="5130" max="5130" width="6" style="181" customWidth="1"/>
    <col min="5131" max="5132" width="9.140625" style="181"/>
    <col min="5133" max="5133" width="10.5703125" style="181" bestFit="1" customWidth="1"/>
    <col min="5134" max="5376" width="9.140625" style="181"/>
    <col min="5377" max="5377" width="5.28515625" style="181" customWidth="1"/>
    <col min="5378" max="5378" width="12" style="181" customWidth="1"/>
    <col min="5379" max="5380" width="8.5703125" style="181" customWidth="1"/>
    <col min="5381" max="5381" width="47.5703125" style="181" customWidth="1"/>
    <col min="5382" max="5383" width="11.28515625" style="181" customWidth="1"/>
    <col min="5384" max="5384" width="10.85546875" style="181" customWidth="1"/>
    <col min="5385" max="5385" width="15.42578125" style="181" customWidth="1"/>
    <col min="5386" max="5386" width="6" style="181" customWidth="1"/>
    <col min="5387" max="5388" width="9.140625" style="181"/>
    <col min="5389" max="5389" width="10.5703125" style="181" bestFit="1" customWidth="1"/>
    <col min="5390" max="5632" width="9.140625" style="181"/>
    <col min="5633" max="5633" width="5.28515625" style="181" customWidth="1"/>
    <col min="5634" max="5634" width="12" style="181" customWidth="1"/>
    <col min="5635" max="5636" width="8.5703125" style="181" customWidth="1"/>
    <col min="5637" max="5637" width="47.5703125" style="181" customWidth="1"/>
    <col min="5638" max="5639" width="11.28515625" style="181" customWidth="1"/>
    <col min="5640" max="5640" width="10.85546875" style="181" customWidth="1"/>
    <col min="5641" max="5641" width="15.42578125" style="181" customWidth="1"/>
    <col min="5642" max="5642" width="6" style="181" customWidth="1"/>
    <col min="5643" max="5644" width="9.140625" style="181"/>
    <col min="5645" max="5645" width="10.5703125" style="181" bestFit="1" customWidth="1"/>
    <col min="5646" max="5888" width="9.140625" style="181"/>
    <col min="5889" max="5889" width="5.28515625" style="181" customWidth="1"/>
    <col min="5890" max="5890" width="12" style="181" customWidth="1"/>
    <col min="5891" max="5892" width="8.5703125" style="181" customWidth="1"/>
    <col min="5893" max="5893" width="47.5703125" style="181" customWidth="1"/>
    <col min="5894" max="5895" width="11.28515625" style="181" customWidth="1"/>
    <col min="5896" max="5896" width="10.85546875" style="181" customWidth="1"/>
    <col min="5897" max="5897" width="15.42578125" style="181" customWidth="1"/>
    <col min="5898" max="5898" width="6" style="181" customWidth="1"/>
    <col min="5899" max="5900" width="9.140625" style="181"/>
    <col min="5901" max="5901" width="10.5703125" style="181" bestFit="1" customWidth="1"/>
    <col min="5902" max="6144" width="9.140625" style="181"/>
    <col min="6145" max="6145" width="5.28515625" style="181" customWidth="1"/>
    <col min="6146" max="6146" width="12" style="181" customWidth="1"/>
    <col min="6147" max="6148" width="8.5703125" style="181" customWidth="1"/>
    <col min="6149" max="6149" width="47.5703125" style="181" customWidth="1"/>
    <col min="6150" max="6151" width="11.28515625" style="181" customWidth="1"/>
    <col min="6152" max="6152" width="10.85546875" style="181" customWidth="1"/>
    <col min="6153" max="6153" width="15.42578125" style="181" customWidth="1"/>
    <col min="6154" max="6154" width="6" style="181" customWidth="1"/>
    <col min="6155" max="6156" width="9.140625" style="181"/>
    <col min="6157" max="6157" width="10.5703125" style="181" bestFit="1" customWidth="1"/>
    <col min="6158" max="6400" width="9.140625" style="181"/>
    <col min="6401" max="6401" width="5.28515625" style="181" customWidth="1"/>
    <col min="6402" max="6402" width="12" style="181" customWidth="1"/>
    <col min="6403" max="6404" width="8.5703125" style="181" customWidth="1"/>
    <col min="6405" max="6405" width="47.5703125" style="181" customWidth="1"/>
    <col min="6406" max="6407" width="11.28515625" style="181" customWidth="1"/>
    <col min="6408" max="6408" width="10.85546875" style="181" customWidth="1"/>
    <col min="6409" max="6409" width="15.42578125" style="181" customWidth="1"/>
    <col min="6410" max="6410" width="6" style="181" customWidth="1"/>
    <col min="6411" max="6412" width="9.140625" style="181"/>
    <col min="6413" max="6413" width="10.5703125" style="181" bestFit="1" customWidth="1"/>
    <col min="6414" max="6656" width="9.140625" style="181"/>
    <col min="6657" max="6657" width="5.28515625" style="181" customWidth="1"/>
    <col min="6658" max="6658" width="12" style="181" customWidth="1"/>
    <col min="6659" max="6660" width="8.5703125" style="181" customWidth="1"/>
    <col min="6661" max="6661" width="47.5703125" style="181" customWidth="1"/>
    <col min="6662" max="6663" width="11.28515625" style="181" customWidth="1"/>
    <col min="6664" max="6664" width="10.85546875" style="181" customWidth="1"/>
    <col min="6665" max="6665" width="15.42578125" style="181" customWidth="1"/>
    <col min="6666" max="6666" width="6" style="181" customWidth="1"/>
    <col min="6667" max="6668" width="9.140625" style="181"/>
    <col min="6669" max="6669" width="10.5703125" style="181" bestFit="1" customWidth="1"/>
    <col min="6670" max="6912" width="9.140625" style="181"/>
    <col min="6913" max="6913" width="5.28515625" style="181" customWidth="1"/>
    <col min="6914" max="6914" width="12" style="181" customWidth="1"/>
    <col min="6915" max="6916" width="8.5703125" style="181" customWidth="1"/>
    <col min="6917" max="6917" width="47.5703125" style="181" customWidth="1"/>
    <col min="6918" max="6919" width="11.28515625" style="181" customWidth="1"/>
    <col min="6920" max="6920" width="10.85546875" style="181" customWidth="1"/>
    <col min="6921" max="6921" width="15.42578125" style="181" customWidth="1"/>
    <col min="6922" max="6922" width="6" style="181" customWidth="1"/>
    <col min="6923" max="6924" width="9.140625" style="181"/>
    <col min="6925" max="6925" width="10.5703125" style="181" bestFit="1" customWidth="1"/>
    <col min="6926" max="7168" width="9.140625" style="181"/>
    <col min="7169" max="7169" width="5.28515625" style="181" customWidth="1"/>
    <col min="7170" max="7170" width="12" style="181" customWidth="1"/>
    <col min="7171" max="7172" width="8.5703125" style="181" customWidth="1"/>
    <col min="7173" max="7173" width="47.5703125" style="181" customWidth="1"/>
    <col min="7174" max="7175" width="11.28515625" style="181" customWidth="1"/>
    <col min="7176" max="7176" width="10.85546875" style="181" customWidth="1"/>
    <col min="7177" max="7177" width="15.42578125" style="181" customWidth="1"/>
    <col min="7178" max="7178" width="6" style="181" customWidth="1"/>
    <col min="7179" max="7180" width="9.140625" style="181"/>
    <col min="7181" max="7181" width="10.5703125" style="181" bestFit="1" customWidth="1"/>
    <col min="7182" max="7424" width="9.140625" style="181"/>
    <col min="7425" max="7425" width="5.28515625" style="181" customWidth="1"/>
    <col min="7426" max="7426" width="12" style="181" customWidth="1"/>
    <col min="7427" max="7428" width="8.5703125" style="181" customWidth="1"/>
    <col min="7429" max="7429" width="47.5703125" style="181" customWidth="1"/>
    <col min="7430" max="7431" width="11.28515625" style="181" customWidth="1"/>
    <col min="7432" max="7432" width="10.85546875" style="181" customWidth="1"/>
    <col min="7433" max="7433" width="15.42578125" style="181" customWidth="1"/>
    <col min="7434" max="7434" width="6" style="181" customWidth="1"/>
    <col min="7435" max="7436" width="9.140625" style="181"/>
    <col min="7437" max="7437" width="10.5703125" style="181" bestFit="1" customWidth="1"/>
    <col min="7438" max="7680" width="9.140625" style="181"/>
    <col min="7681" max="7681" width="5.28515625" style="181" customWidth="1"/>
    <col min="7682" max="7682" width="12" style="181" customWidth="1"/>
    <col min="7683" max="7684" width="8.5703125" style="181" customWidth="1"/>
    <col min="7685" max="7685" width="47.5703125" style="181" customWidth="1"/>
    <col min="7686" max="7687" width="11.28515625" style="181" customWidth="1"/>
    <col min="7688" max="7688" width="10.85546875" style="181" customWidth="1"/>
    <col min="7689" max="7689" width="15.42578125" style="181" customWidth="1"/>
    <col min="7690" max="7690" width="6" style="181" customWidth="1"/>
    <col min="7691" max="7692" width="9.140625" style="181"/>
    <col min="7693" max="7693" width="10.5703125" style="181" bestFit="1" customWidth="1"/>
    <col min="7694" max="7936" width="9.140625" style="181"/>
    <col min="7937" max="7937" width="5.28515625" style="181" customWidth="1"/>
    <col min="7938" max="7938" width="12" style="181" customWidth="1"/>
    <col min="7939" max="7940" width="8.5703125" style="181" customWidth="1"/>
    <col min="7941" max="7941" width="47.5703125" style="181" customWidth="1"/>
    <col min="7942" max="7943" width="11.28515625" style="181" customWidth="1"/>
    <col min="7944" max="7944" width="10.85546875" style="181" customWidth="1"/>
    <col min="7945" max="7945" width="15.42578125" style="181" customWidth="1"/>
    <col min="7946" max="7946" width="6" style="181" customWidth="1"/>
    <col min="7947" max="7948" width="9.140625" style="181"/>
    <col min="7949" max="7949" width="10.5703125" style="181" bestFit="1" customWidth="1"/>
    <col min="7950" max="8192" width="9.140625" style="181"/>
    <col min="8193" max="8193" width="5.28515625" style="181" customWidth="1"/>
    <col min="8194" max="8194" width="12" style="181" customWidth="1"/>
    <col min="8195" max="8196" width="8.5703125" style="181" customWidth="1"/>
    <col min="8197" max="8197" width="47.5703125" style="181" customWidth="1"/>
    <col min="8198" max="8199" width="11.28515625" style="181" customWidth="1"/>
    <col min="8200" max="8200" width="10.85546875" style="181" customWidth="1"/>
    <col min="8201" max="8201" width="15.42578125" style="181" customWidth="1"/>
    <col min="8202" max="8202" width="6" style="181" customWidth="1"/>
    <col min="8203" max="8204" width="9.140625" style="181"/>
    <col min="8205" max="8205" width="10.5703125" style="181" bestFit="1" customWidth="1"/>
    <col min="8206" max="8448" width="9.140625" style="181"/>
    <col min="8449" max="8449" width="5.28515625" style="181" customWidth="1"/>
    <col min="8450" max="8450" width="12" style="181" customWidth="1"/>
    <col min="8451" max="8452" width="8.5703125" style="181" customWidth="1"/>
    <col min="8453" max="8453" width="47.5703125" style="181" customWidth="1"/>
    <col min="8454" max="8455" width="11.28515625" style="181" customWidth="1"/>
    <col min="8456" max="8456" width="10.85546875" style="181" customWidth="1"/>
    <col min="8457" max="8457" width="15.42578125" style="181" customWidth="1"/>
    <col min="8458" max="8458" width="6" style="181" customWidth="1"/>
    <col min="8459" max="8460" width="9.140625" style="181"/>
    <col min="8461" max="8461" width="10.5703125" style="181" bestFit="1" customWidth="1"/>
    <col min="8462" max="8704" width="9.140625" style="181"/>
    <col min="8705" max="8705" width="5.28515625" style="181" customWidth="1"/>
    <col min="8706" max="8706" width="12" style="181" customWidth="1"/>
    <col min="8707" max="8708" width="8.5703125" style="181" customWidth="1"/>
    <col min="8709" max="8709" width="47.5703125" style="181" customWidth="1"/>
    <col min="8710" max="8711" width="11.28515625" style="181" customWidth="1"/>
    <col min="8712" max="8712" width="10.85546875" style="181" customWidth="1"/>
    <col min="8713" max="8713" width="15.42578125" style="181" customWidth="1"/>
    <col min="8714" max="8714" width="6" style="181" customWidth="1"/>
    <col min="8715" max="8716" width="9.140625" style="181"/>
    <col min="8717" max="8717" width="10.5703125" style="181" bestFit="1" customWidth="1"/>
    <col min="8718" max="8960" width="9.140625" style="181"/>
    <col min="8961" max="8961" width="5.28515625" style="181" customWidth="1"/>
    <col min="8962" max="8962" width="12" style="181" customWidth="1"/>
    <col min="8963" max="8964" width="8.5703125" style="181" customWidth="1"/>
    <col min="8965" max="8965" width="47.5703125" style="181" customWidth="1"/>
    <col min="8966" max="8967" width="11.28515625" style="181" customWidth="1"/>
    <col min="8968" max="8968" width="10.85546875" style="181" customWidth="1"/>
    <col min="8969" max="8969" width="15.42578125" style="181" customWidth="1"/>
    <col min="8970" max="8970" width="6" style="181" customWidth="1"/>
    <col min="8971" max="8972" width="9.140625" style="181"/>
    <col min="8973" max="8973" width="10.5703125" style="181" bestFit="1" customWidth="1"/>
    <col min="8974" max="9216" width="9.140625" style="181"/>
    <col min="9217" max="9217" width="5.28515625" style="181" customWidth="1"/>
    <col min="9218" max="9218" width="12" style="181" customWidth="1"/>
    <col min="9219" max="9220" width="8.5703125" style="181" customWidth="1"/>
    <col min="9221" max="9221" width="47.5703125" style="181" customWidth="1"/>
    <col min="9222" max="9223" width="11.28515625" style="181" customWidth="1"/>
    <col min="9224" max="9224" width="10.85546875" style="181" customWidth="1"/>
    <col min="9225" max="9225" width="15.42578125" style="181" customWidth="1"/>
    <col min="9226" max="9226" width="6" style="181" customWidth="1"/>
    <col min="9227" max="9228" width="9.140625" style="181"/>
    <col min="9229" max="9229" width="10.5703125" style="181" bestFit="1" customWidth="1"/>
    <col min="9230" max="9472" width="9.140625" style="181"/>
    <col min="9473" max="9473" width="5.28515625" style="181" customWidth="1"/>
    <col min="9474" max="9474" width="12" style="181" customWidth="1"/>
    <col min="9475" max="9476" width="8.5703125" style="181" customWidth="1"/>
    <col min="9477" max="9477" width="47.5703125" style="181" customWidth="1"/>
    <col min="9478" max="9479" width="11.28515625" style="181" customWidth="1"/>
    <col min="9480" max="9480" width="10.85546875" style="181" customWidth="1"/>
    <col min="9481" max="9481" width="15.42578125" style="181" customWidth="1"/>
    <col min="9482" max="9482" width="6" style="181" customWidth="1"/>
    <col min="9483" max="9484" width="9.140625" style="181"/>
    <col min="9485" max="9485" width="10.5703125" style="181" bestFit="1" customWidth="1"/>
    <col min="9486" max="9728" width="9.140625" style="181"/>
    <col min="9729" max="9729" width="5.28515625" style="181" customWidth="1"/>
    <col min="9730" max="9730" width="12" style="181" customWidth="1"/>
    <col min="9731" max="9732" width="8.5703125" style="181" customWidth="1"/>
    <col min="9733" max="9733" width="47.5703125" style="181" customWidth="1"/>
    <col min="9734" max="9735" width="11.28515625" style="181" customWidth="1"/>
    <col min="9736" max="9736" width="10.85546875" style="181" customWidth="1"/>
    <col min="9737" max="9737" width="15.42578125" style="181" customWidth="1"/>
    <col min="9738" max="9738" width="6" style="181" customWidth="1"/>
    <col min="9739" max="9740" width="9.140625" style="181"/>
    <col min="9741" max="9741" width="10.5703125" style="181" bestFit="1" customWidth="1"/>
    <col min="9742" max="9984" width="9.140625" style="181"/>
    <col min="9985" max="9985" width="5.28515625" style="181" customWidth="1"/>
    <col min="9986" max="9986" width="12" style="181" customWidth="1"/>
    <col min="9987" max="9988" width="8.5703125" style="181" customWidth="1"/>
    <col min="9989" max="9989" width="47.5703125" style="181" customWidth="1"/>
    <col min="9990" max="9991" width="11.28515625" style="181" customWidth="1"/>
    <col min="9992" max="9992" width="10.85546875" style="181" customWidth="1"/>
    <col min="9993" max="9993" width="15.42578125" style="181" customWidth="1"/>
    <col min="9994" max="9994" width="6" style="181" customWidth="1"/>
    <col min="9995" max="9996" width="9.140625" style="181"/>
    <col min="9997" max="9997" width="10.5703125" style="181" bestFit="1" customWidth="1"/>
    <col min="9998" max="10240" width="9.140625" style="181"/>
    <col min="10241" max="10241" width="5.28515625" style="181" customWidth="1"/>
    <col min="10242" max="10242" width="12" style="181" customWidth="1"/>
    <col min="10243" max="10244" width="8.5703125" style="181" customWidth="1"/>
    <col min="10245" max="10245" width="47.5703125" style="181" customWidth="1"/>
    <col min="10246" max="10247" width="11.28515625" style="181" customWidth="1"/>
    <col min="10248" max="10248" width="10.85546875" style="181" customWidth="1"/>
    <col min="10249" max="10249" width="15.42578125" style="181" customWidth="1"/>
    <col min="10250" max="10250" width="6" style="181" customWidth="1"/>
    <col min="10251" max="10252" width="9.140625" style="181"/>
    <col min="10253" max="10253" width="10.5703125" style="181" bestFit="1" customWidth="1"/>
    <col min="10254" max="10496" width="9.140625" style="181"/>
    <col min="10497" max="10497" width="5.28515625" style="181" customWidth="1"/>
    <col min="10498" max="10498" width="12" style="181" customWidth="1"/>
    <col min="10499" max="10500" width="8.5703125" style="181" customWidth="1"/>
    <col min="10501" max="10501" width="47.5703125" style="181" customWidth="1"/>
    <col min="10502" max="10503" width="11.28515625" style="181" customWidth="1"/>
    <col min="10504" max="10504" width="10.85546875" style="181" customWidth="1"/>
    <col min="10505" max="10505" width="15.42578125" style="181" customWidth="1"/>
    <col min="10506" max="10506" width="6" style="181" customWidth="1"/>
    <col min="10507" max="10508" width="9.140625" style="181"/>
    <col min="10509" max="10509" width="10.5703125" style="181" bestFit="1" customWidth="1"/>
    <col min="10510" max="10752" width="9.140625" style="181"/>
    <col min="10753" max="10753" width="5.28515625" style="181" customWidth="1"/>
    <col min="10754" max="10754" width="12" style="181" customWidth="1"/>
    <col min="10755" max="10756" width="8.5703125" style="181" customWidth="1"/>
    <col min="10757" max="10757" width="47.5703125" style="181" customWidth="1"/>
    <col min="10758" max="10759" width="11.28515625" style="181" customWidth="1"/>
    <col min="10760" max="10760" width="10.85546875" style="181" customWidth="1"/>
    <col min="10761" max="10761" width="15.42578125" style="181" customWidth="1"/>
    <col min="10762" max="10762" width="6" style="181" customWidth="1"/>
    <col min="10763" max="10764" width="9.140625" style="181"/>
    <col min="10765" max="10765" width="10.5703125" style="181" bestFit="1" customWidth="1"/>
    <col min="10766" max="11008" width="9.140625" style="181"/>
    <col min="11009" max="11009" width="5.28515625" style="181" customWidth="1"/>
    <col min="11010" max="11010" width="12" style="181" customWidth="1"/>
    <col min="11011" max="11012" width="8.5703125" style="181" customWidth="1"/>
    <col min="11013" max="11013" width="47.5703125" style="181" customWidth="1"/>
    <col min="11014" max="11015" width="11.28515625" style="181" customWidth="1"/>
    <col min="11016" max="11016" width="10.85546875" style="181" customWidth="1"/>
    <col min="11017" max="11017" width="15.42578125" style="181" customWidth="1"/>
    <col min="11018" max="11018" width="6" style="181" customWidth="1"/>
    <col min="11019" max="11020" width="9.140625" style="181"/>
    <col min="11021" max="11021" width="10.5703125" style="181" bestFit="1" customWidth="1"/>
    <col min="11022" max="11264" width="9.140625" style="181"/>
    <col min="11265" max="11265" width="5.28515625" style="181" customWidth="1"/>
    <col min="11266" max="11266" width="12" style="181" customWidth="1"/>
    <col min="11267" max="11268" width="8.5703125" style="181" customWidth="1"/>
    <col min="11269" max="11269" width="47.5703125" style="181" customWidth="1"/>
    <col min="11270" max="11271" width="11.28515625" style="181" customWidth="1"/>
    <col min="11272" max="11272" width="10.85546875" style="181" customWidth="1"/>
    <col min="11273" max="11273" width="15.42578125" style="181" customWidth="1"/>
    <col min="11274" max="11274" width="6" style="181" customWidth="1"/>
    <col min="11275" max="11276" width="9.140625" style="181"/>
    <col min="11277" max="11277" width="10.5703125" style="181" bestFit="1" customWidth="1"/>
    <col min="11278" max="11520" width="9.140625" style="181"/>
    <col min="11521" max="11521" width="5.28515625" style="181" customWidth="1"/>
    <col min="11522" max="11522" width="12" style="181" customWidth="1"/>
    <col min="11523" max="11524" width="8.5703125" style="181" customWidth="1"/>
    <col min="11525" max="11525" width="47.5703125" style="181" customWidth="1"/>
    <col min="11526" max="11527" width="11.28515625" style="181" customWidth="1"/>
    <col min="11528" max="11528" width="10.85546875" style="181" customWidth="1"/>
    <col min="11529" max="11529" width="15.42578125" style="181" customWidth="1"/>
    <col min="11530" max="11530" width="6" style="181" customWidth="1"/>
    <col min="11531" max="11532" width="9.140625" style="181"/>
    <col min="11533" max="11533" width="10.5703125" style="181" bestFit="1" customWidth="1"/>
    <col min="11534" max="11776" width="9.140625" style="181"/>
    <col min="11777" max="11777" width="5.28515625" style="181" customWidth="1"/>
    <col min="11778" max="11778" width="12" style="181" customWidth="1"/>
    <col min="11779" max="11780" width="8.5703125" style="181" customWidth="1"/>
    <col min="11781" max="11781" width="47.5703125" style="181" customWidth="1"/>
    <col min="11782" max="11783" width="11.28515625" style="181" customWidth="1"/>
    <col min="11784" max="11784" width="10.85546875" style="181" customWidth="1"/>
    <col min="11785" max="11785" width="15.42578125" style="181" customWidth="1"/>
    <col min="11786" max="11786" width="6" style="181" customWidth="1"/>
    <col min="11787" max="11788" width="9.140625" style="181"/>
    <col min="11789" max="11789" width="10.5703125" style="181" bestFit="1" customWidth="1"/>
    <col min="11790" max="12032" width="9.140625" style="181"/>
    <col min="12033" max="12033" width="5.28515625" style="181" customWidth="1"/>
    <col min="12034" max="12034" width="12" style="181" customWidth="1"/>
    <col min="12035" max="12036" width="8.5703125" style="181" customWidth="1"/>
    <col min="12037" max="12037" width="47.5703125" style="181" customWidth="1"/>
    <col min="12038" max="12039" width="11.28515625" style="181" customWidth="1"/>
    <col min="12040" max="12040" width="10.85546875" style="181" customWidth="1"/>
    <col min="12041" max="12041" width="15.42578125" style="181" customWidth="1"/>
    <col min="12042" max="12042" width="6" style="181" customWidth="1"/>
    <col min="12043" max="12044" width="9.140625" style="181"/>
    <col min="12045" max="12045" width="10.5703125" style="181" bestFit="1" customWidth="1"/>
    <col min="12046" max="12288" width="9.140625" style="181"/>
    <col min="12289" max="12289" width="5.28515625" style="181" customWidth="1"/>
    <col min="12290" max="12290" width="12" style="181" customWidth="1"/>
    <col min="12291" max="12292" width="8.5703125" style="181" customWidth="1"/>
    <col min="12293" max="12293" width="47.5703125" style="181" customWidth="1"/>
    <col min="12294" max="12295" width="11.28515625" style="181" customWidth="1"/>
    <col min="12296" max="12296" width="10.85546875" style="181" customWidth="1"/>
    <col min="12297" max="12297" width="15.42578125" style="181" customWidth="1"/>
    <col min="12298" max="12298" width="6" style="181" customWidth="1"/>
    <col min="12299" max="12300" width="9.140625" style="181"/>
    <col min="12301" max="12301" width="10.5703125" style="181" bestFit="1" customWidth="1"/>
    <col min="12302" max="12544" width="9.140625" style="181"/>
    <col min="12545" max="12545" width="5.28515625" style="181" customWidth="1"/>
    <col min="12546" max="12546" width="12" style="181" customWidth="1"/>
    <col min="12547" max="12548" width="8.5703125" style="181" customWidth="1"/>
    <col min="12549" max="12549" width="47.5703125" style="181" customWidth="1"/>
    <col min="12550" max="12551" width="11.28515625" style="181" customWidth="1"/>
    <col min="12552" max="12552" width="10.85546875" style="181" customWidth="1"/>
    <col min="12553" max="12553" width="15.42578125" style="181" customWidth="1"/>
    <col min="12554" max="12554" width="6" style="181" customWidth="1"/>
    <col min="12555" max="12556" width="9.140625" style="181"/>
    <col min="12557" max="12557" width="10.5703125" style="181" bestFit="1" customWidth="1"/>
    <col min="12558" max="12800" width="9.140625" style="181"/>
    <col min="12801" max="12801" width="5.28515625" style="181" customWidth="1"/>
    <col min="12802" max="12802" width="12" style="181" customWidth="1"/>
    <col min="12803" max="12804" width="8.5703125" style="181" customWidth="1"/>
    <col min="12805" max="12805" width="47.5703125" style="181" customWidth="1"/>
    <col min="12806" max="12807" width="11.28515625" style="181" customWidth="1"/>
    <col min="12808" max="12808" width="10.85546875" style="181" customWidth="1"/>
    <col min="12809" max="12809" width="15.42578125" style="181" customWidth="1"/>
    <col min="12810" max="12810" width="6" style="181" customWidth="1"/>
    <col min="12811" max="12812" width="9.140625" style="181"/>
    <col min="12813" max="12813" width="10.5703125" style="181" bestFit="1" customWidth="1"/>
    <col min="12814" max="13056" width="9.140625" style="181"/>
    <col min="13057" max="13057" width="5.28515625" style="181" customWidth="1"/>
    <col min="13058" max="13058" width="12" style="181" customWidth="1"/>
    <col min="13059" max="13060" width="8.5703125" style="181" customWidth="1"/>
    <col min="13061" max="13061" width="47.5703125" style="181" customWidth="1"/>
    <col min="13062" max="13063" width="11.28515625" style="181" customWidth="1"/>
    <col min="13064" max="13064" width="10.85546875" style="181" customWidth="1"/>
    <col min="13065" max="13065" width="15.42578125" style="181" customWidth="1"/>
    <col min="13066" max="13066" width="6" style="181" customWidth="1"/>
    <col min="13067" max="13068" width="9.140625" style="181"/>
    <col min="13069" max="13069" width="10.5703125" style="181" bestFit="1" customWidth="1"/>
    <col min="13070" max="13312" width="9.140625" style="181"/>
    <col min="13313" max="13313" width="5.28515625" style="181" customWidth="1"/>
    <col min="13314" max="13314" width="12" style="181" customWidth="1"/>
    <col min="13315" max="13316" width="8.5703125" style="181" customWidth="1"/>
    <col min="13317" max="13317" width="47.5703125" style="181" customWidth="1"/>
    <col min="13318" max="13319" width="11.28515625" style="181" customWidth="1"/>
    <col min="13320" max="13320" width="10.85546875" style="181" customWidth="1"/>
    <col min="13321" max="13321" width="15.42578125" style="181" customWidth="1"/>
    <col min="13322" max="13322" width="6" style="181" customWidth="1"/>
    <col min="13323" max="13324" width="9.140625" style="181"/>
    <col min="13325" max="13325" width="10.5703125" style="181" bestFit="1" customWidth="1"/>
    <col min="13326" max="13568" width="9.140625" style="181"/>
    <col min="13569" max="13569" width="5.28515625" style="181" customWidth="1"/>
    <col min="13570" max="13570" width="12" style="181" customWidth="1"/>
    <col min="13571" max="13572" width="8.5703125" style="181" customWidth="1"/>
    <col min="13573" max="13573" width="47.5703125" style="181" customWidth="1"/>
    <col min="13574" max="13575" width="11.28515625" style="181" customWidth="1"/>
    <col min="13576" max="13576" width="10.85546875" style="181" customWidth="1"/>
    <col min="13577" max="13577" width="15.42578125" style="181" customWidth="1"/>
    <col min="13578" max="13578" width="6" style="181" customWidth="1"/>
    <col min="13579" max="13580" width="9.140625" style="181"/>
    <col min="13581" max="13581" width="10.5703125" style="181" bestFit="1" customWidth="1"/>
    <col min="13582" max="13824" width="9.140625" style="181"/>
    <col min="13825" max="13825" width="5.28515625" style="181" customWidth="1"/>
    <col min="13826" max="13826" width="12" style="181" customWidth="1"/>
    <col min="13827" max="13828" width="8.5703125" style="181" customWidth="1"/>
    <col min="13829" max="13829" width="47.5703125" style="181" customWidth="1"/>
    <col min="13830" max="13831" width="11.28515625" style="181" customWidth="1"/>
    <col min="13832" max="13832" width="10.85546875" style="181" customWidth="1"/>
    <col min="13833" max="13833" width="15.42578125" style="181" customWidth="1"/>
    <col min="13834" max="13834" width="6" style="181" customWidth="1"/>
    <col min="13835" max="13836" width="9.140625" style="181"/>
    <col min="13837" max="13837" width="10.5703125" style="181" bestFit="1" customWidth="1"/>
    <col min="13838" max="14080" width="9.140625" style="181"/>
    <col min="14081" max="14081" width="5.28515625" style="181" customWidth="1"/>
    <col min="14082" max="14082" width="12" style="181" customWidth="1"/>
    <col min="14083" max="14084" width="8.5703125" style="181" customWidth="1"/>
    <col min="14085" max="14085" width="47.5703125" style="181" customWidth="1"/>
    <col min="14086" max="14087" width="11.28515625" style="181" customWidth="1"/>
    <col min="14088" max="14088" width="10.85546875" style="181" customWidth="1"/>
    <col min="14089" max="14089" width="15.42578125" style="181" customWidth="1"/>
    <col min="14090" max="14090" width="6" style="181" customWidth="1"/>
    <col min="14091" max="14092" width="9.140625" style="181"/>
    <col min="14093" max="14093" width="10.5703125" style="181" bestFit="1" customWidth="1"/>
    <col min="14094" max="14336" width="9.140625" style="181"/>
    <col min="14337" max="14337" width="5.28515625" style="181" customWidth="1"/>
    <col min="14338" max="14338" width="12" style="181" customWidth="1"/>
    <col min="14339" max="14340" width="8.5703125" style="181" customWidth="1"/>
    <col min="14341" max="14341" width="47.5703125" style="181" customWidth="1"/>
    <col min="14342" max="14343" width="11.28515625" style="181" customWidth="1"/>
    <col min="14344" max="14344" width="10.85546875" style="181" customWidth="1"/>
    <col min="14345" max="14345" width="15.42578125" style="181" customWidth="1"/>
    <col min="14346" max="14346" width="6" style="181" customWidth="1"/>
    <col min="14347" max="14348" width="9.140625" style="181"/>
    <col min="14349" max="14349" width="10.5703125" style="181" bestFit="1" customWidth="1"/>
    <col min="14350" max="14592" width="9.140625" style="181"/>
    <col min="14593" max="14593" width="5.28515625" style="181" customWidth="1"/>
    <col min="14594" max="14594" width="12" style="181" customWidth="1"/>
    <col min="14595" max="14596" width="8.5703125" style="181" customWidth="1"/>
    <col min="14597" max="14597" width="47.5703125" style="181" customWidth="1"/>
    <col min="14598" max="14599" width="11.28515625" style="181" customWidth="1"/>
    <col min="14600" max="14600" width="10.85546875" style="181" customWidth="1"/>
    <col min="14601" max="14601" width="15.42578125" style="181" customWidth="1"/>
    <col min="14602" max="14602" width="6" style="181" customWidth="1"/>
    <col min="14603" max="14604" width="9.140625" style="181"/>
    <col min="14605" max="14605" width="10.5703125" style="181" bestFit="1" customWidth="1"/>
    <col min="14606" max="14848" width="9.140625" style="181"/>
    <col min="14849" max="14849" width="5.28515625" style="181" customWidth="1"/>
    <col min="14850" max="14850" width="12" style="181" customWidth="1"/>
    <col min="14851" max="14852" width="8.5703125" style="181" customWidth="1"/>
    <col min="14853" max="14853" width="47.5703125" style="181" customWidth="1"/>
    <col min="14854" max="14855" width="11.28515625" style="181" customWidth="1"/>
    <col min="14856" max="14856" width="10.85546875" style="181" customWidth="1"/>
    <col min="14857" max="14857" width="15.42578125" style="181" customWidth="1"/>
    <col min="14858" max="14858" width="6" style="181" customWidth="1"/>
    <col min="14859" max="14860" width="9.140625" style="181"/>
    <col min="14861" max="14861" width="10.5703125" style="181" bestFit="1" customWidth="1"/>
    <col min="14862" max="15104" width="9.140625" style="181"/>
    <col min="15105" max="15105" width="5.28515625" style="181" customWidth="1"/>
    <col min="15106" max="15106" width="12" style="181" customWidth="1"/>
    <col min="15107" max="15108" width="8.5703125" style="181" customWidth="1"/>
    <col min="15109" max="15109" width="47.5703125" style="181" customWidth="1"/>
    <col min="15110" max="15111" width="11.28515625" style="181" customWidth="1"/>
    <col min="15112" max="15112" width="10.85546875" style="181" customWidth="1"/>
    <col min="15113" max="15113" width="15.42578125" style="181" customWidth="1"/>
    <col min="15114" max="15114" width="6" style="181" customWidth="1"/>
    <col min="15115" max="15116" width="9.140625" style="181"/>
    <col min="15117" max="15117" width="10.5703125" style="181" bestFit="1" customWidth="1"/>
    <col min="15118" max="15360" width="9.140625" style="181"/>
    <col min="15361" max="15361" width="5.28515625" style="181" customWidth="1"/>
    <col min="15362" max="15362" width="12" style="181" customWidth="1"/>
    <col min="15363" max="15364" width="8.5703125" style="181" customWidth="1"/>
    <col min="15365" max="15365" width="47.5703125" style="181" customWidth="1"/>
    <col min="15366" max="15367" width="11.28515625" style="181" customWidth="1"/>
    <col min="15368" max="15368" width="10.85546875" style="181" customWidth="1"/>
    <col min="15369" max="15369" width="15.42578125" style="181" customWidth="1"/>
    <col min="15370" max="15370" width="6" style="181" customWidth="1"/>
    <col min="15371" max="15372" width="9.140625" style="181"/>
    <col min="15373" max="15373" width="10.5703125" style="181" bestFit="1" customWidth="1"/>
    <col min="15374" max="15616" width="9.140625" style="181"/>
    <col min="15617" max="15617" width="5.28515625" style="181" customWidth="1"/>
    <col min="15618" max="15618" width="12" style="181" customWidth="1"/>
    <col min="15619" max="15620" width="8.5703125" style="181" customWidth="1"/>
    <col min="15621" max="15621" width="47.5703125" style="181" customWidth="1"/>
    <col min="15622" max="15623" width="11.28515625" style="181" customWidth="1"/>
    <col min="15624" max="15624" width="10.85546875" style="181" customWidth="1"/>
    <col min="15625" max="15625" width="15.42578125" style="181" customWidth="1"/>
    <col min="15626" max="15626" width="6" style="181" customWidth="1"/>
    <col min="15627" max="15628" width="9.140625" style="181"/>
    <col min="15629" max="15629" width="10.5703125" style="181" bestFit="1" customWidth="1"/>
    <col min="15630" max="15872" width="9.140625" style="181"/>
    <col min="15873" max="15873" width="5.28515625" style="181" customWidth="1"/>
    <col min="15874" max="15874" width="12" style="181" customWidth="1"/>
    <col min="15875" max="15876" width="8.5703125" style="181" customWidth="1"/>
    <col min="15877" max="15877" width="47.5703125" style="181" customWidth="1"/>
    <col min="15878" max="15879" width="11.28515625" style="181" customWidth="1"/>
    <col min="15880" max="15880" width="10.85546875" style="181" customWidth="1"/>
    <col min="15881" max="15881" width="15.42578125" style="181" customWidth="1"/>
    <col min="15882" max="15882" width="6" style="181" customWidth="1"/>
    <col min="15883" max="15884" width="9.140625" style="181"/>
    <col min="15885" max="15885" width="10.5703125" style="181" bestFit="1" customWidth="1"/>
    <col min="15886" max="16128" width="9.140625" style="181"/>
    <col min="16129" max="16129" width="5.28515625" style="181" customWidth="1"/>
    <col min="16130" max="16130" width="12" style="181" customWidth="1"/>
    <col min="16131" max="16132" width="8.5703125" style="181" customWidth="1"/>
    <col min="16133" max="16133" width="47.5703125" style="181" customWidth="1"/>
    <col min="16134" max="16135" width="11.28515625" style="181" customWidth="1"/>
    <col min="16136" max="16136" width="10.85546875" style="181" customWidth="1"/>
    <col min="16137" max="16137" width="15.42578125" style="181" customWidth="1"/>
    <col min="16138" max="16138" width="6" style="181" customWidth="1"/>
    <col min="16139" max="16140" width="9.140625" style="181"/>
    <col min="16141" max="16141" width="10.5703125" style="181" bestFit="1" customWidth="1"/>
    <col min="16142" max="16384" width="9.140625" style="181"/>
  </cols>
  <sheetData>
    <row r="1" spans="1:13">
      <c r="E1" s="97" t="s">
        <v>884</v>
      </c>
    </row>
    <row r="2" spans="1:13" ht="15" customHeight="1"/>
    <row r="3" spans="1:13" ht="15" customHeight="1">
      <c r="A3" s="184" t="s">
        <v>885</v>
      </c>
      <c r="B3" s="185"/>
      <c r="C3" s="185"/>
      <c r="D3" s="185"/>
      <c r="E3" s="185"/>
      <c r="F3" s="185"/>
      <c r="G3" s="185"/>
      <c r="H3" s="185"/>
      <c r="I3" s="185"/>
    </row>
    <row r="4" spans="1:13">
      <c r="A4" s="181" t="s">
        <v>886</v>
      </c>
    </row>
    <row r="5" spans="1:13">
      <c r="A5" s="181" t="s">
        <v>887</v>
      </c>
    </row>
    <row r="6" spans="1:13" ht="41.25" customHeight="1" thickBot="1">
      <c r="A6" s="183" t="s">
        <v>108</v>
      </c>
      <c r="B6" s="183" t="s">
        <v>618</v>
      </c>
      <c r="C6" s="183" t="s">
        <v>619</v>
      </c>
      <c r="D6" s="183" t="s">
        <v>888</v>
      </c>
      <c r="E6" s="183" t="s">
        <v>620</v>
      </c>
      <c r="F6" s="183" t="s">
        <v>112</v>
      </c>
      <c r="G6" s="183" t="s">
        <v>622</v>
      </c>
      <c r="H6" s="186" t="s">
        <v>623</v>
      </c>
      <c r="I6" s="183" t="s">
        <v>624</v>
      </c>
    </row>
    <row r="7" spans="1:13" ht="51.75" hidden="1" thickBot="1">
      <c r="A7" s="187">
        <v>1</v>
      </c>
      <c r="B7" s="114" t="s">
        <v>889</v>
      </c>
      <c r="C7" s="114">
        <v>315025</v>
      </c>
      <c r="D7" s="188"/>
      <c r="E7" s="189" t="s">
        <v>890</v>
      </c>
      <c r="F7" s="190">
        <v>0</v>
      </c>
      <c r="G7" s="114" t="s">
        <v>695</v>
      </c>
      <c r="H7" s="191">
        <v>2082.7339000000002</v>
      </c>
      <c r="I7" s="192">
        <f>F7*H7</f>
        <v>0</v>
      </c>
      <c r="K7" s="181" t="s">
        <v>891</v>
      </c>
      <c r="M7" s="193"/>
    </row>
    <row r="8" spans="1:13" ht="13.5" hidden="1" thickBot="1">
      <c r="A8" s="194"/>
      <c r="B8" s="123"/>
      <c r="C8" s="123"/>
      <c r="D8" s="195"/>
      <c r="E8" s="196" t="s">
        <v>892</v>
      </c>
      <c r="F8" s="197">
        <v>0</v>
      </c>
      <c r="G8" s="123"/>
      <c r="H8" s="198"/>
      <c r="I8" s="199"/>
      <c r="M8" s="193"/>
    </row>
    <row r="9" spans="1:13" ht="51.75" hidden="1" thickBot="1">
      <c r="A9" s="187">
        <v>1</v>
      </c>
      <c r="B9" s="114" t="s">
        <v>889</v>
      </c>
      <c r="C9" s="114">
        <v>315025</v>
      </c>
      <c r="D9" s="188"/>
      <c r="E9" s="200" t="s">
        <v>893</v>
      </c>
      <c r="F9" s="190">
        <v>0</v>
      </c>
      <c r="G9" s="114" t="s">
        <v>695</v>
      </c>
      <c r="H9" s="191">
        <v>1856.66</v>
      </c>
      <c r="I9" s="192">
        <f>F9*H9</f>
        <v>0</v>
      </c>
      <c r="K9" s="181" t="s">
        <v>891</v>
      </c>
      <c r="M9" s="193"/>
    </row>
    <row r="10" spans="1:13" ht="13.5" hidden="1" thickBot="1">
      <c r="A10" s="194"/>
      <c r="B10" s="123"/>
      <c r="C10" s="123"/>
      <c r="D10" s="195"/>
      <c r="E10" s="201" t="s">
        <v>894</v>
      </c>
      <c r="F10" s="197">
        <v>0</v>
      </c>
      <c r="G10" s="123"/>
      <c r="H10" s="198"/>
      <c r="I10" s="199"/>
      <c r="M10" s="193"/>
    </row>
    <row r="11" spans="1:13" ht="51.75" hidden="1" thickBot="1">
      <c r="A11" s="187">
        <v>1</v>
      </c>
      <c r="B11" s="114" t="s">
        <v>889</v>
      </c>
      <c r="C11" s="114">
        <v>315025</v>
      </c>
      <c r="D11" s="188"/>
      <c r="E11" s="200" t="s">
        <v>895</v>
      </c>
      <c r="F11" s="190">
        <v>0</v>
      </c>
      <c r="G11" s="114" t="s">
        <v>695</v>
      </c>
      <c r="H11" s="191">
        <v>2246.6600000000003</v>
      </c>
      <c r="I11" s="192">
        <f>F11*H11</f>
        <v>0</v>
      </c>
      <c r="K11" s="181" t="s">
        <v>891</v>
      </c>
      <c r="M11" s="193"/>
    </row>
    <row r="12" spans="1:13" ht="13.5" hidden="1" thickBot="1">
      <c r="A12" s="194"/>
      <c r="B12" s="123"/>
      <c r="C12" s="123"/>
      <c r="D12" s="195"/>
      <c r="E12" s="201" t="s">
        <v>894</v>
      </c>
      <c r="F12" s="197">
        <v>0</v>
      </c>
      <c r="G12" s="123"/>
      <c r="H12" s="198"/>
      <c r="I12" s="199"/>
      <c r="M12" s="193"/>
    </row>
    <row r="13" spans="1:13" ht="51.75" hidden="1" thickBot="1">
      <c r="A13" s="187">
        <v>1</v>
      </c>
      <c r="B13" s="114" t="s">
        <v>889</v>
      </c>
      <c r="C13" s="114">
        <v>315025</v>
      </c>
      <c r="D13" s="188"/>
      <c r="E13" s="200" t="s">
        <v>896</v>
      </c>
      <c r="F13" s="190">
        <v>0</v>
      </c>
      <c r="G13" s="114" t="s">
        <v>695</v>
      </c>
      <c r="H13" s="191">
        <v>2376.6600000000003</v>
      </c>
      <c r="I13" s="192">
        <f>F13*H13</f>
        <v>0</v>
      </c>
      <c r="K13" s="181" t="s">
        <v>891</v>
      </c>
      <c r="M13" s="193"/>
    </row>
    <row r="14" spans="1:13" ht="13.5" hidden="1" thickBot="1">
      <c r="A14" s="194"/>
      <c r="B14" s="123"/>
      <c r="C14" s="123"/>
      <c r="D14" s="195"/>
      <c r="E14" s="201" t="s">
        <v>894</v>
      </c>
      <c r="F14" s="197">
        <v>0</v>
      </c>
      <c r="G14" s="123"/>
      <c r="H14" s="198"/>
      <c r="I14" s="199"/>
      <c r="M14" s="193"/>
    </row>
    <row r="15" spans="1:13" ht="51.75" hidden="1" thickBot="1">
      <c r="A15" s="187">
        <v>1</v>
      </c>
      <c r="B15" s="114" t="s">
        <v>889</v>
      </c>
      <c r="C15" s="114">
        <v>315025</v>
      </c>
      <c r="D15" s="188"/>
      <c r="E15" s="200" t="s">
        <v>897</v>
      </c>
      <c r="F15" s="190">
        <v>0</v>
      </c>
      <c r="G15" s="114" t="s">
        <v>695</v>
      </c>
      <c r="H15" s="191">
        <v>2000.18</v>
      </c>
      <c r="I15" s="192">
        <f>F15*H15</f>
        <v>0</v>
      </c>
      <c r="K15" s="181" t="s">
        <v>891</v>
      </c>
      <c r="M15" s="193"/>
    </row>
    <row r="16" spans="1:13" ht="15" hidden="1" customHeight="1" thickBot="1">
      <c r="A16" s="194"/>
      <c r="B16" s="123"/>
      <c r="C16" s="123"/>
      <c r="D16" s="195"/>
      <c r="E16" s="201" t="s">
        <v>894</v>
      </c>
      <c r="F16" s="197">
        <v>0</v>
      </c>
      <c r="G16" s="123"/>
      <c r="H16" s="198"/>
      <c r="I16" s="199"/>
      <c r="M16" s="193"/>
    </row>
    <row r="17" spans="1:13" ht="51.75" hidden="1" thickBot="1">
      <c r="A17" s="187">
        <v>2</v>
      </c>
      <c r="B17" s="114" t="s">
        <v>889</v>
      </c>
      <c r="C17" s="114">
        <v>315025</v>
      </c>
      <c r="D17" s="188"/>
      <c r="E17" s="200" t="s">
        <v>898</v>
      </c>
      <c r="F17" s="190">
        <v>0</v>
      </c>
      <c r="G17" s="114" t="s">
        <v>695</v>
      </c>
      <c r="H17" s="191">
        <v>1677</v>
      </c>
      <c r="I17" s="192">
        <f>F17*H17</f>
        <v>0</v>
      </c>
      <c r="K17" s="181" t="s">
        <v>891</v>
      </c>
      <c r="M17" s="193"/>
    </row>
    <row r="18" spans="1:13" ht="15" hidden="1" customHeight="1" thickBot="1">
      <c r="A18" s="194"/>
      <c r="B18" s="123"/>
      <c r="C18" s="123"/>
      <c r="D18" s="195"/>
      <c r="E18" s="201" t="s">
        <v>899</v>
      </c>
      <c r="F18" s="197">
        <v>0</v>
      </c>
      <c r="G18" s="123"/>
      <c r="H18" s="198"/>
      <c r="I18" s="199"/>
      <c r="M18" s="193"/>
    </row>
    <row r="19" spans="1:13" ht="51.75" hidden="1" thickBot="1">
      <c r="A19" s="187">
        <v>2</v>
      </c>
      <c r="B19" s="114" t="s">
        <v>889</v>
      </c>
      <c r="C19" s="114">
        <v>315025</v>
      </c>
      <c r="D19" s="188"/>
      <c r="E19" s="200" t="s">
        <v>900</v>
      </c>
      <c r="F19" s="190">
        <v>0</v>
      </c>
      <c r="G19" s="114" t="s">
        <v>695</v>
      </c>
      <c r="H19" s="191">
        <v>1969.5</v>
      </c>
      <c r="I19" s="192">
        <f>F19*H19</f>
        <v>0</v>
      </c>
      <c r="K19" s="181" t="s">
        <v>891</v>
      </c>
      <c r="M19" s="193"/>
    </row>
    <row r="20" spans="1:13" ht="15" hidden="1" customHeight="1" thickBot="1">
      <c r="A20" s="194"/>
      <c r="B20" s="123"/>
      <c r="C20" s="123"/>
      <c r="D20" s="195"/>
      <c r="E20" s="201" t="s">
        <v>901</v>
      </c>
      <c r="F20" s="197">
        <v>0</v>
      </c>
      <c r="G20" s="123"/>
      <c r="H20" s="198"/>
      <c r="I20" s="199"/>
      <c r="M20" s="193"/>
    </row>
    <row r="21" spans="1:13" ht="51.75" hidden="1" thickBot="1">
      <c r="A21" s="187">
        <v>2</v>
      </c>
      <c r="B21" s="114" t="s">
        <v>889</v>
      </c>
      <c r="C21" s="114">
        <v>315025</v>
      </c>
      <c r="D21" s="188"/>
      <c r="E21" s="202" t="s">
        <v>902</v>
      </c>
      <c r="F21" s="190">
        <v>0</v>
      </c>
      <c r="G21" s="114" t="s">
        <v>695</v>
      </c>
      <c r="H21" s="191">
        <v>1798.8100000000002</v>
      </c>
      <c r="I21" s="192">
        <f>F21*H21</f>
        <v>0</v>
      </c>
      <c r="K21" s="181" t="s">
        <v>891</v>
      </c>
      <c r="M21" s="193"/>
    </row>
    <row r="22" spans="1:13" ht="13.5" hidden="1" thickBot="1">
      <c r="A22" s="194"/>
      <c r="B22" s="123"/>
      <c r="C22" s="123"/>
      <c r="D22" s="195"/>
      <c r="E22" s="201" t="s">
        <v>894</v>
      </c>
      <c r="F22" s="197">
        <v>0</v>
      </c>
      <c r="G22" s="123"/>
      <c r="H22" s="198"/>
      <c r="I22" s="199"/>
      <c r="M22" s="193"/>
    </row>
    <row r="23" spans="1:13" ht="51.75" hidden="1" thickBot="1">
      <c r="A23" s="187">
        <v>2</v>
      </c>
      <c r="B23" s="114" t="s">
        <v>889</v>
      </c>
      <c r="C23" s="114">
        <v>315025</v>
      </c>
      <c r="D23" s="188"/>
      <c r="E23" s="202" t="s">
        <v>903</v>
      </c>
      <c r="F23" s="190">
        <v>0</v>
      </c>
      <c r="G23" s="114" t="s">
        <v>695</v>
      </c>
      <c r="H23" s="191">
        <v>2188.81</v>
      </c>
      <c r="I23" s="192">
        <f>F23*H23</f>
        <v>0</v>
      </c>
      <c r="K23" s="181" t="s">
        <v>891</v>
      </c>
      <c r="M23" s="193"/>
    </row>
    <row r="24" spans="1:13" ht="13.5" hidden="1" thickBot="1">
      <c r="A24" s="194"/>
      <c r="B24" s="123"/>
      <c r="C24" s="123"/>
      <c r="D24" s="195"/>
      <c r="E24" s="201" t="s">
        <v>904</v>
      </c>
      <c r="F24" s="197">
        <v>0</v>
      </c>
      <c r="G24" s="123"/>
      <c r="H24" s="198"/>
      <c r="I24" s="199"/>
      <c r="M24" s="193"/>
    </row>
    <row r="25" spans="1:13" ht="51.75" hidden="1" thickBot="1">
      <c r="A25" s="187">
        <v>2</v>
      </c>
      <c r="B25" s="114" t="s">
        <v>889</v>
      </c>
      <c r="C25" s="114">
        <v>315025</v>
      </c>
      <c r="D25" s="188"/>
      <c r="E25" s="202" t="s">
        <v>905</v>
      </c>
      <c r="F25" s="190">
        <v>0</v>
      </c>
      <c r="G25" s="114" t="s">
        <v>695</v>
      </c>
      <c r="H25" s="191">
        <v>2578.81</v>
      </c>
      <c r="I25" s="192">
        <f>F25*H25</f>
        <v>0</v>
      </c>
      <c r="K25" s="181" t="s">
        <v>891</v>
      </c>
      <c r="M25" s="193"/>
    </row>
    <row r="26" spans="1:13" ht="13.5" hidden="1" thickBot="1">
      <c r="A26" s="194"/>
      <c r="B26" s="123"/>
      <c r="C26" s="123"/>
      <c r="D26" s="195"/>
      <c r="E26" s="201" t="s">
        <v>906</v>
      </c>
      <c r="F26" s="197">
        <v>0</v>
      </c>
      <c r="G26" s="123"/>
      <c r="H26" s="198"/>
      <c r="I26" s="199"/>
      <c r="M26" s="193"/>
    </row>
    <row r="27" spans="1:13" ht="39" hidden="1" thickBot="1">
      <c r="A27" s="187">
        <v>1</v>
      </c>
      <c r="B27" s="114" t="s">
        <v>889</v>
      </c>
      <c r="C27" s="114">
        <v>315025</v>
      </c>
      <c r="D27" s="188"/>
      <c r="E27" s="200" t="s">
        <v>907</v>
      </c>
      <c r="F27" s="190">
        <v>0</v>
      </c>
      <c r="G27" s="114" t="s">
        <v>695</v>
      </c>
      <c r="H27" s="191">
        <v>4374.76</v>
      </c>
      <c r="I27" s="192">
        <f>F27*H27</f>
        <v>0</v>
      </c>
      <c r="K27" s="181" t="s">
        <v>908</v>
      </c>
      <c r="M27" s="193"/>
    </row>
    <row r="28" spans="1:13" ht="13.5" hidden="1" thickBot="1">
      <c r="A28" s="194"/>
      <c r="B28" s="123"/>
      <c r="C28" s="123"/>
      <c r="D28" s="195"/>
      <c r="E28" s="201" t="s">
        <v>909</v>
      </c>
      <c r="F28" s="197">
        <v>0</v>
      </c>
      <c r="G28" s="123"/>
      <c r="H28" s="198"/>
      <c r="I28" s="199"/>
      <c r="M28" s="193"/>
    </row>
    <row r="29" spans="1:13" ht="39" hidden="1" thickBot="1">
      <c r="A29" s="187">
        <v>2</v>
      </c>
      <c r="B29" s="114" t="s">
        <v>889</v>
      </c>
      <c r="C29" s="114">
        <v>315025</v>
      </c>
      <c r="D29" s="188"/>
      <c r="E29" s="200" t="s">
        <v>910</v>
      </c>
      <c r="F29" s="190">
        <v>0</v>
      </c>
      <c r="G29" s="114" t="s">
        <v>695</v>
      </c>
      <c r="H29" s="191">
        <v>3513.9</v>
      </c>
      <c r="I29" s="192">
        <f>F29*H29</f>
        <v>0</v>
      </c>
      <c r="K29" s="181" t="s">
        <v>908</v>
      </c>
      <c r="M29" s="193"/>
    </row>
    <row r="30" spans="1:13" ht="13.5" hidden="1" thickBot="1">
      <c r="A30" s="194"/>
      <c r="B30" s="123"/>
      <c r="C30" s="123"/>
      <c r="D30" s="195"/>
      <c r="E30" s="201" t="s">
        <v>909</v>
      </c>
      <c r="F30" s="197">
        <v>0</v>
      </c>
      <c r="G30" s="123"/>
      <c r="H30" s="198"/>
      <c r="I30" s="199"/>
      <c r="M30" s="193"/>
    </row>
    <row r="31" spans="1:13" ht="39" hidden="1" thickBot="1">
      <c r="A31" s="187">
        <v>2</v>
      </c>
      <c r="B31" s="114" t="s">
        <v>889</v>
      </c>
      <c r="C31" s="114">
        <v>315025</v>
      </c>
      <c r="D31" s="188"/>
      <c r="E31" s="200" t="s">
        <v>911</v>
      </c>
      <c r="F31" s="190">
        <v>0</v>
      </c>
      <c r="G31" s="114" t="s">
        <v>695</v>
      </c>
      <c r="H31" s="191">
        <v>3506.66</v>
      </c>
      <c r="I31" s="192">
        <f>F31*H31</f>
        <v>0</v>
      </c>
      <c r="K31" s="181" t="s">
        <v>908</v>
      </c>
      <c r="M31" s="193"/>
    </row>
    <row r="32" spans="1:13" ht="13.5" hidden="1" thickBot="1">
      <c r="A32" s="194"/>
      <c r="B32" s="123"/>
      <c r="C32" s="123"/>
      <c r="D32" s="195"/>
      <c r="E32" s="201" t="s">
        <v>912</v>
      </c>
      <c r="F32" s="197">
        <v>0</v>
      </c>
      <c r="G32" s="123"/>
      <c r="H32" s="198"/>
      <c r="I32" s="199"/>
      <c r="M32" s="193"/>
    </row>
    <row r="33" spans="1:13" ht="39" hidden="1" thickBot="1">
      <c r="A33" s="187">
        <v>3</v>
      </c>
      <c r="B33" s="114" t="s">
        <v>889</v>
      </c>
      <c r="C33" s="114">
        <v>315025</v>
      </c>
      <c r="D33" s="188"/>
      <c r="E33" s="200" t="s">
        <v>913</v>
      </c>
      <c r="F33" s="190">
        <v>0</v>
      </c>
      <c r="G33" s="114" t="s">
        <v>695</v>
      </c>
      <c r="H33" s="191">
        <v>3729.96</v>
      </c>
      <c r="I33" s="192">
        <f>F33*H33</f>
        <v>0</v>
      </c>
      <c r="K33" s="181" t="s">
        <v>908</v>
      </c>
      <c r="M33" s="193"/>
    </row>
    <row r="34" spans="1:13" ht="13.5" hidden="1" thickBot="1">
      <c r="A34" s="194"/>
      <c r="B34" s="123"/>
      <c r="C34" s="123"/>
      <c r="D34" s="195"/>
      <c r="E34" s="201"/>
      <c r="F34" s="197">
        <v>0</v>
      </c>
      <c r="G34" s="123"/>
      <c r="H34" s="198"/>
      <c r="I34" s="199"/>
      <c r="M34" s="193"/>
    </row>
    <row r="35" spans="1:13" ht="39" hidden="1" thickBot="1">
      <c r="A35" s="187">
        <v>3</v>
      </c>
      <c r="B35" s="114" t="s">
        <v>889</v>
      </c>
      <c r="C35" s="114">
        <v>315025</v>
      </c>
      <c r="D35" s="188"/>
      <c r="E35" s="200" t="s">
        <v>914</v>
      </c>
      <c r="F35" s="190">
        <v>0</v>
      </c>
      <c r="G35" s="114" t="s">
        <v>695</v>
      </c>
      <c r="H35" s="191">
        <v>3729.96</v>
      </c>
      <c r="I35" s="192">
        <f>F35*H35</f>
        <v>0</v>
      </c>
      <c r="K35" s="181" t="s">
        <v>908</v>
      </c>
      <c r="M35" s="193"/>
    </row>
    <row r="36" spans="1:13" ht="13.5" hidden="1" thickBot="1">
      <c r="A36" s="194"/>
      <c r="B36" s="123"/>
      <c r="C36" s="123"/>
      <c r="D36" s="195"/>
      <c r="E36" s="201"/>
      <c r="F36" s="197">
        <v>0</v>
      </c>
      <c r="G36" s="123"/>
      <c r="H36" s="198"/>
      <c r="I36" s="199"/>
      <c r="M36" s="193"/>
    </row>
    <row r="37" spans="1:13" ht="39" hidden="1" thickBot="1">
      <c r="A37" s="187">
        <v>1</v>
      </c>
      <c r="B37" s="114" t="s">
        <v>889</v>
      </c>
      <c r="C37" s="114">
        <v>315025</v>
      </c>
      <c r="D37" s="188"/>
      <c r="E37" s="200" t="s">
        <v>915</v>
      </c>
      <c r="F37" s="190">
        <v>0</v>
      </c>
      <c r="G37" s="114" t="s">
        <v>695</v>
      </c>
      <c r="H37" s="191">
        <v>4196.66</v>
      </c>
      <c r="I37" s="192">
        <f>F37*H37</f>
        <v>0</v>
      </c>
      <c r="K37" s="181" t="s">
        <v>908</v>
      </c>
      <c r="M37" s="193"/>
    </row>
    <row r="38" spans="1:13" ht="13.5" hidden="1" thickBot="1">
      <c r="A38" s="194"/>
      <c r="B38" s="123"/>
      <c r="C38" s="123"/>
      <c r="D38" s="195"/>
      <c r="E38" s="201" t="s">
        <v>894</v>
      </c>
      <c r="F38" s="197">
        <v>0</v>
      </c>
      <c r="G38" s="123"/>
      <c r="H38" s="198"/>
      <c r="I38" s="199"/>
      <c r="M38" s="193"/>
    </row>
    <row r="39" spans="1:13" ht="30" customHeight="1" thickBot="1">
      <c r="A39" s="187">
        <v>1</v>
      </c>
      <c r="B39" s="114" t="s">
        <v>889</v>
      </c>
      <c r="C39" s="114">
        <v>315025</v>
      </c>
      <c r="D39" s="188"/>
      <c r="E39" s="203" t="s">
        <v>916</v>
      </c>
      <c r="F39" s="190">
        <v>75</v>
      </c>
      <c r="G39" s="114" t="s">
        <v>695</v>
      </c>
      <c r="H39" s="191"/>
      <c r="I39" s="192">
        <f>F39*H39</f>
        <v>0</v>
      </c>
      <c r="K39" s="181" t="s">
        <v>908</v>
      </c>
      <c r="M39" s="193"/>
    </row>
    <row r="40" spans="1:13" ht="15.75" customHeight="1" thickBot="1">
      <c r="A40" s="194"/>
      <c r="B40" s="123"/>
      <c r="C40" s="123"/>
      <c r="D40" s="195"/>
      <c r="E40" s="201"/>
      <c r="F40" s="197"/>
      <c r="G40" s="204"/>
      <c r="H40" s="205"/>
      <c r="I40" s="206"/>
      <c r="M40" s="193"/>
    </row>
    <row r="41" spans="1:13" ht="30" hidden="1" customHeight="1" thickBot="1">
      <c r="A41" s="187">
        <v>3</v>
      </c>
      <c r="B41" s="114" t="s">
        <v>889</v>
      </c>
      <c r="C41" s="114">
        <v>315025</v>
      </c>
      <c r="D41" s="188"/>
      <c r="E41" s="203" t="s">
        <v>917</v>
      </c>
      <c r="F41" s="190">
        <v>0</v>
      </c>
      <c r="G41" s="114" t="s">
        <v>695</v>
      </c>
      <c r="H41" s="191">
        <v>3100.54</v>
      </c>
      <c r="I41" s="192">
        <f>F41*H41</f>
        <v>0</v>
      </c>
      <c r="K41" s="181" t="s">
        <v>908</v>
      </c>
      <c r="M41" s="193"/>
    </row>
    <row r="42" spans="1:13" ht="15.75" hidden="1" customHeight="1" thickBot="1">
      <c r="A42" s="194"/>
      <c r="B42" s="123"/>
      <c r="C42" s="123"/>
      <c r="D42" s="195"/>
      <c r="E42" s="207"/>
      <c r="F42" s="197">
        <v>0</v>
      </c>
      <c r="G42" s="204"/>
      <c r="H42" s="205"/>
      <c r="I42" s="206"/>
      <c r="M42" s="193"/>
    </row>
    <row r="43" spans="1:13" ht="30" hidden="1" customHeight="1" thickBot="1">
      <c r="A43" s="187">
        <v>3</v>
      </c>
      <c r="B43" s="114" t="s">
        <v>889</v>
      </c>
      <c r="C43" s="114">
        <v>315025</v>
      </c>
      <c r="D43" s="188"/>
      <c r="E43" s="203" t="s">
        <v>918</v>
      </c>
      <c r="F43" s="190">
        <v>0</v>
      </c>
      <c r="G43" s="114" t="s">
        <v>695</v>
      </c>
      <c r="H43" s="191">
        <v>4832.54</v>
      </c>
      <c r="I43" s="192">
        <f>F43*H43</f>
        <v>0</v>
      </c>
      <c r="K43" s="181" t="s">
        <v>908</v>
      </c>
      <c r="M43" s="193"/>
    </row>
    <row r="44" spans="1:13" ht="15.75" hidden="1" customHeight="1" thickBot="1">
      <c r="A44" s="194"/>
      <c r="B44" s="123"/>
      <c r="C44" s="123"/>
      <c r="D44" s="195"/>
      <c r="E44" s="207"/>
      <c r="F44" s="197">
        <v>0</v>
      </c>
      <c r="G44" s="204"/>
      <c r="H44" s="205"/>
      <c r="I44" s="206"/>
      <c r="M44" s="193"/>
    </row>
    <row r="45" spans="1:13" ht="30" customHeight="1" thickBot="1">
      <c r="A45" s="187">
        <v>2</v>
      </c>
      <c r="B45" s="114" t="s">
        <v>889</v>
      </c>
      <c r="C45" s="114">
        <v>315025</v>
      </c>
      <c r="D45" s="188"/>
      <c r="E45" s="203" t="s">
        <v>919</v>
      </c>
      <c r="F45" s="190">
        <v>13</v>
      </c>
      <c r="G45" s="114" t="s">
        <v>695</v>
      </c>
      <c r="H45" s="191"/>
      <c r="I45" s="192">
        <f>F45*H45</f>
        <v>0</v>
      </c>
      <c r="K45" s="181" t="s">
        <v>908</v>
      </c>
      <c r="M45" s="193"/>
    </row>
    <row r="46" spans="1:13" ht="15.75" customHeight="1" thickBot="1">
      <c r="A46" s="194"/>
      <c r="B46" s="123"/>
      <c r="C46" s="123"/>
      <c r="D46" s="195"/>
      <c r="E46" s="201"/>
      <c r="F46" s="197"/>
      <c r="G46" s="204"/>
      <c r="H46" s="205"/>
      <c r="I46" s="206"/>
      <c r="M46" s="193"/>
    </row>
    <row r="47" spans="1:13" ht="43.5" customHeight="1" thickBot="1">
      <c r="A47" s="187">
        <v>3</v>
      </c>
      <c r="B47" s="114" t="s">
        <v>889</v>
      </c>
      <c r="C47" s="114">
        <v>315025</v>
      </c>
      <c r="D47" s="188"/>
      <c r="E47" s="203" t="s">
        <v>920</v>
      </c>
      <c r="F47" s="190">
        <v>37</v>
      </c>
      <c r="G47" s="114" t="s">
        <v>695</v>
      </c>
      <c r="H47" s="191"/>
      <c r="I47" s="192">
        <f>F47*H47</f>
        <v>0</v>
      </c>
      <c r="K47" s="181" t="s">
        <v>908</v>
      </c>
      <c r="M47" s="193"/>
    </row>
    <row r="48" spans="1:13" ht="15.75" customHeight="1" thickBot="1">
      <c r="A48" s="194"/>
      <c r="B48" s="123"/>
      <c r="C48" s="123"/>
      <c r="D48" s="195"/>
      <c r="E48" s="201"/>
      <c r="F48" s="197"/>
      <c r="G48" s="204"/>
      <c r="H48" s="205"/>
      <c r="I48" s="206"/>
      <c r="M48" s="193"/>
    </row>
    <row r="49" spans="1:13" ht="53.25" hidden="1" customHeight="1" thickBot="1">
      <c r="A49" s="187">
        <v>3</v>
      </c>
      <c r="B49" s="114" t="s">
        <v>889</v>
      </c>
      <c r="C49" s="114">
        <v>315025</v>
      </c>
      <c r="D49" s="188"/>
      <c r="E49" s="203" t="s">
        <v>921</v>
      </c>
      <c r="F49" s="190">
        <v>0</v>
      </c>
      <c r="G49" s="114" t="s">
        <v>695</v>
      </c>
      <c r="H49" s="191">
        <v>2004.8990000000001</v>
      </c>
      <c r="I49" s="192">
        <f>F49*H49</f>
        <v>0</v>
      </c>
      <c r="K49" s="181" t="s">
        <v>922</v>
      </c>
      <c r="M49" s="193"/>
    </row>
    <row r="50" spans="1:13" ht="15.75" hidden="1" customHeight="1" thickBot="1">
      <c r="A50" s="194"/>
      <c r="B50" s="123"/>
      <c r="C50" s="123"/>
      <c r="D50" s="195"/>
      <c r="E50" s="201" t="s">
        <v>909</v>
      </c>
      <c r="F50" s="197">
        <v>0</v>
      </c>
      <c r="G50" s="204"/>
      <c r="H50" s="205"/>
      <c r="I50" s="206"/>
      <c r="M50" s="193"/>
    </row>
    <row r="51" spans="1:13" ht="53.25" hidden="1" customHeight="1" thickBot="1">
      <c r="A51" s="187">
        <v>5</v>
      </c>
      <c r="B51" s="114" t="s">
        <v>889</v>
      </c>
      <c r="C51" s="114">
        <v>315025</v>
      </c>
      <c r="D51" s="188" t="s">
        <v>923</v>
      </c>
      <c r="E51" s="203" t="s">
        <v>924</v>
      </c>
      <c r="F51" s="190">
        <v>0</v>
      </c>
      <c r="G51" s="114" t="s">
        <v>695</v>
      </c>
      <c r="H51" s="191">
        <v>12821.9</v>
      </c>
      <c r="I51" s="192">
        <f>F51*H51</f>
        <v>0</v>
      </c>
      <c r="K51" s="181" t="s">
        <v>908</v>
      </c>
      <c r="M51" s="193"/>
    </row>
    <row r="52" spans="1:13" ht="15.75" hidden="1" customHeight="1" thickBot="1">
      <c r="A52" s="194"/>
      <c r="B52" s="123"/>
      <c r="C52" s="123"/>
      <c r="D52" s="195"/>
      <c r="E52" s="201" t="s">
        <v>925</v>
      </c>
      <c r="F52" s="197">
        <v>0</v>
      </c>
      <c r="G52" s="123"/>
      <c r="H52" s="198"/>
      <c r="I52" s="199"/>
      <c r="M52" s="193"/>
    </row>
    <row r="53" spans="1:13" ht="68.25" hidden="1" customHeight="1" thickBot="1">
      <c r="A53" s="187">
        <v>6</v>
      </c>
      <c r="B53" s="114" t="s">
        <v>889</v>
      </c>
      <c r="C53" s="114">
        <v>315025</v>
      </c>
      <c r="D53" s="188" t="s">
        <v>926</v>
      </c>
      <c r="E53" s="203" t="s">
        <v>927</v>
      </c>
      <c r="F53" s="190">
        <v>0</v>
      </c>
      <c r="G53" s="114" t="s">
        <v>695</v>
      </c>
      <c r="H53" s="191">
        <v>15293.2</v>
      </c>
      <c r="I53" s="192">
        <f>F53*H53</f>
        <v>0</v>
      </c>
      <c r="K53" s="181" t="s">
        <v>908</v>
      </c>
      <c r="M53" s="193"/>
    </row>
    <row r="54" spans="1:13" ht="15.75" hidden="1" customHeight="1" thickBot="1">
      <c r="A54" s="194"/>
      <c r="B54" s="123"/>
      <c r="C54" s="123"/>
      <c r="D54" s="195"/>
      <c r="E54" s="201" t="s">
        <v>928</v>
      </c>
      <c r="F54" s="197">
        <v>0</v>
      </c>
      <c r="G54" s="204"/>
      <c r="H54" s="205"/>
      <c r="I54" s="206"/>
      <c r="M54" s="193"/>
    </row>
    <row r="55" spans="1:13" ht="53.25" hidden="1" customHeight="1" thickBot="1">
      <c r="A55" s="187">
        <v>4</v>
      </c>
      <c r="B55" s="114" t="s">
        <v>889</v>
      </c>
      <c r="C55" s="114">
        <v>315025</v>
      </c>
      <c r="D55" s="188"/>
      <c r="E55" s="203" t="s">
        <v>929</v>
      </c>
      <c r="F55" s="190">
        <v>0</v>
      </c>
      <c r="G55" s="114" t="s">
        <v>695</v>
      </c>
      <c r="H55" s="191">
        <v>2428.9590000000003</v>
      </c>
      <c r="I55" s="192">
        <f>F55*H55</f>
        <v>0</v>
      </c>
      <c r="K55" s="181" t="s">
        <v>922</v>
      </c>
      <c r="M55" s="193"/>
    </row>
    <row r="56" spans="1:13" ht="15.75" hidden="1" customHeight="1" thickBot="1">
      <c r="A56" s="194"/>
      <c r="B56" s="123"/>
      <c r="C56" s="123"/>
      <c r="D56" s="195"/>
      <c r="E56" s="208" t="s">
        <v>909</v>
      </c>
      <c r="F56" s="197">
        <v>0</v>
      </c>
      <c r="G56" s="123"/>
      <c r="H56" s="198"/>
      <c r="I56" s="199"/>
      <c r="M56" s="193"/>
    </row>
    <row r="57" spans="1:13" ht="41.25" customHeight="1" thickBot="1">
      <c r="A57" s="187">
        <v>4</v>
      </c>
      <c r="B57" s="114" t="s">
        <v>889</v>
      </c>
      <c r="C57" s="114">
        <v>315025</v>
      </c>
      <c r="D57" s="209"/>
      <c r="E57" s="210" t="s">
        <v>930</v>
      </c>
      <c r="F57" s="190">
        <v>4</v>
      </c>
      <c r="G57" s="114" t="s">
        <v>695</v>
      </c>
      <c r="H57" s="191"/>
      <c r="I57" s="192">
        <f>F57*H57</f>
        <v>0</v>
      </c>
      <c r="M57" s="193"/>
    </row>
    <row r="58" spans="1:13" ht="13.5" thickBot="1">
      <c r="A58" s="211"/>
      <c r="B58" s="212"/>
      <c r="C58" s="212"/>
      <c r="D58" s="213"/>
      <c r="E58" s="214"/>
      <c r="F58" s="197"/>
      <c r="G58" s="212"/>
      <c r="H58" s="215"/>
      <c r="I58" s="216"/>
      <c r="M58" s="193"/>
    </row>
    <row r="59" spans="1:13" ht="51.75" hidden="1" thickBot="1">
      <c r="A59" s="187">
        <v>7</v>
      </c>
      <c r="B59" s="114" t="s">
        <v>889</v>
      </c>
      <c r="C59" s="114">
        <v>315025</v>
      </c>
      <c r="D59" s="209"/>
      <c r="E59" s="210" t="s">
        <v>931</v>
      </c>
      <c r="F59" s="190">
        <v>0</v>
      </c>
      <c r="G59" s="114" t="s">
        <v>695</v>
      </c>
      <c r="H59" s="191">
        <v>3767.92</v>
      </c>
      <c r="I59" s="192">
        <f>F59*H59</f>
        <v>0</v>
      </c>
      <c r="M59" s="193"/>
    </row>
    <row r="60" spans="1:13" ht="13.5" hidden="1" thickBot="1">
      <c r="A60" s="211"/>
      <c r="B60" s="212"/>
      <c r="C60" s="212"/>
      <c r="D60" s="213"/>
      <c r="E60" s="214" t="s">
        <v>894</v>
      </c>
      <c r="F60" s="197">
        <v>0</v>
      </c>
      <c r="G60" s="212"/>
      <c r="H60" s="215"/>
      <c r="I60" s="216"/>
      <c r="M60" s="193"/>
    </row>
    <row r="61" spans="1:13" ht="51.75" hidden="1" thickBot="1">
      <c r="A61" s="187">
        <v>7</v>
      </c>
      <c r="B61" s="114" t="s">
        <v>889</v>
      </c>
      <c r="C61" s="114">
        <v>315025</v>
      </c>
      <c r="D61" s="209"/>
      <c r="E61" s="210" t="s">
        <v>932</v>
      </c>
      <c r="F61" s="190">
        <v>0</v>
      </c>
      <c r="G61" s="114" t="s">
        <v>695</v>
      </c>
      <c r="H61" s="191">
        <v>4174.3</v>
      </c>
      <c r="I61" s="192">
        <f>F61*H61</f>
        <v>0</v>
      </c>
      <c r="M61" s="193"/>
    </row>
    <row r="62" spans="1:13" ht="13.5" hidden="1" thickBot="1">
      <c r="A62" s="211"/>
      <c r="B62" s="212"/>
      <c r="C62" s="212"/>
      <c r="D62" s="213"/>
      <c r="E62" s="214" t="s">
        <v>933</v>
      </c>
      <c r="F62" s="197">
        <v>0</v>
      </c>
      <c r="G62" s="212"/>
      <c r="H62" s="215"/>
      <c r="I62" s="216"/>
      <c r="M62" s="193"/>
    </row>
    <row r="63" spans="1:13" ht="43.5" hidden="1" customHeight="1" thickBot="1">
      <c r="A63" s="187">
        <v>5</v>
      </c>
      <c r="B63" s="114" t="s">
        <v>889</v>
      </c>
      <c r="C63" s="114">
        <v>315025</v>
      </c>
      <c r="D63" s="209"/>
      <c r="E63" s="210" t="s">
        <v>934</v>
      </c>
      <c r="F63" s="190">
        <v>0</v>
      </c>
      <c r="G63" s="114" t="s">
        <v>695</v>
      </c>
      <c r="H63" s="191">
        <v>4174.3</v>
      </c>
      <c r="I63" s="192">
        <f>F63*H63</f>
        <v>0</v>
      </c>
      <c r="M63" s="193"/>
    </row>
    <row r="64" spans="1:13" ht="13.5" hidden="1" thickBot="1">
      <c r="A64" s="211"/>
      <c r="B64" s="212"/>
      <c r="C64" s="212"/>
      <c r="D64" s="213"/>
      <c r="E64" s="214" t="s">
        <v>935</v>
      </c>
      <c r="F64" s="197">
        <v>0</v>
      </c>
      <c r="G64" s="212"/>
      <c r="H64" s="215"/>
      <c r="I64" s="216"/>
      <c r="M64" s="193"/>
    </row>
    <row r="65" spans="1:13" ht="39" hidden="1" thickBot="1">
      <c r="A65" s="187">
        <v>7</v>
      </c>
      <c r="B65" s="114" t="s">
        <v>889</v>
      </c>
      <c r="C65" s="114">
        <v>315025</v>
      </c>
      <c r="D65" s="209"/>
      <c r="E65" s="210" t="s">
        <v>936</v>
      </c>
      <c r="F65" s="190">
        <v>0</v>
      </c>
      <c r="G65" s="114" t="s">
        <v>695</v>
      </c>
      <c r="H65" s="191">
        <v>8278.4</v>
      </c>
      <c r="I65" s="192">
        <f>F65*H65</f>
        <v>0</v>
      </c>
      <c r="M65" s="193"/>
    </row>
    <row r="66" spans="1:13" ht="13.5" hidden="1" thickBot="1">
      <c r="A66" s="211"/>
      <c r="B66" s="212"/>
      <c r="C66" s="212"/>
      <c r="D66" s="213"/>
      <c r="E66" s="214" t="s">
        <v>894</v>
      </c>
      <c r="F66" s="197">
        <v>0</v>
      </c>
      <c r="G66" s="212"/>
      <c r="H66" s="215"/>
      <c r="I66" s="216"/>
      <c r="M66" s="193"/>
    </row>
    <row r="67" spans="1:13" ht="26.25" hidden="1" thickBot="1">
      <c r="A67" s="187">
        <v>6</v>
      </c>
      <c r="B67" s="114" t="s">
        <v>889</v>
      </c>
      <c r="C67" s="114">
        <v>315025</v>
      </c>
      <c r="D67" s="209"/>
      <c r="E67" s="210" t="s">
        <v>937</v>
      </c>
      <c r="F67" s="190">
        <v>0</v>
      </c>
      <c r="G67" s="114" t="s">
        <v>695</v>
      </c>
      <c r="H67" s="191">
        <v>1687.92</v>
      </c>
      <c r="I67" s="192">
        <f>F67*H67</f>
        <v>0</v>
      </c>
      <c r="M67" s="193"/>
    </row>
    <row r="68" spans="1:13" ht="13.5" hidden="1" thickBot="1">
      <c r="A68" s="211"/>
      <c r="B68" s="212"/>
      <c r="C68" s="212"/>
      <c r="D68" s="213"/>
      <c r="E68" s="214" t="s">
        <v>909</v>
      </c>
      <c r="F68" s="197">
        <v>0</v>
      </c>
      <c r="G68" s="212"/>
      <c r="H68" s="215"/>
      <c r="I68" s="216"/>
      <c r="M68" s="193"/>
    </row>
    <row r="69" spans="1:13" ht="51.75" hidden="1" thickBot="1">
      <c r="A69" s="187">
        <v>4</v>
      </c>
      <c r="B69" s="114" t="s">
        <v>889</v>
      </c>
      <c r="C69" s="114">
        <v>315025</v>
      </c>
      <c r="D69" s="209"/>
      <c r="E69" s="210" t="s">
        <v>938</v>
      </c>
      <c r="F69" s="190">
        <v>0</v>
      </c>
      <c r="G69" s="114" t="s">
        <v>695</v>
      </c>
      <c r="H69" s="191">
        <v>3209.7000000000003</v>
      </c>
      <c r="I69" s="192">
        <f>F69*H69</f>
        <v>0</v>
      </c>
      <c r="M69" s="193"/>
    </row>
    <row r="70" spans="1:13" ht="13.5" hidden="1" thickBot="1">
      <c r="A70" s="211"/>
      <c r="B70" s="212"/>
      <c r="C70" s="212"/>
      <c r="D70" s="213"/>
      <c r="E70" s="214" t="s">
        <v>894</v>
      </c>
      <c r="F70" s="197">
        <v>0</v>
      </c>
      <c r="G70" s="212"/>
      <c r="H70" s="215"/>
      <c r="I70" s="216"/>
      <c r="M70" s="193"/>
    </row>
    <row r="71" spans="1:13" ht="51.75" hidden="1" thickBot="1">
      <c r="A71" s="187">
        <v>8</v>
      </c>
      <c r="B71" s="114" t="s">
        <v>889</v>
      </c>
      <c r="C71" s="114">
        <v>315025</v>
      </c>
      <c r="D71" s="209"/>
      <c r="E71" s="210" t="s">
        <v>939</v>
      </c>
      <c r="F71" s="190">
        <v>0</v>
      </c>
      <c r="G71" s="114" t="s">
        <v>695</v>
      </c>
      <c r="H71" s="191">
        <v>3279.9</v>
      </c>
      <c r="I71" s="192">
        <f>F71*H71</f>
        <v>0</v>
      </c>
      <c r="K71" s="181" t="s">
        <v>891</v>
      </c>
      <c r="M71" s="193"/>
    </row>
    <row r="72" spans="1:13" ht="13.5" hidden="1" thickBot="1">
      <c r="A72" s="211"/>
      <c r="B72" s="212"/>
      <c r="C72" s="212"/>
      <c r="D72" s="213"/>
      <c r="E72" s="214" t="s">
        <v>894</v>
      </c>
      <c r="F72" s="197">
        <v>0</v>
      </c>
      <c r="G72" s="212"/>
      <c r="H72" s="215"/>
      <c r="I72" s="216"/>
      <c r="M72" s="193"/>
    </row>
    <row r="73" spans="1:13" ht="51.75" hidden="1" thickBot="1">
      <c r="A73" s="187">
        <v>8</v>
      </c>
      <c r="B73" s="114" t="s">
        <v>889</v>
      </c>
      <c r="C73" s="114">
        <v>315025</v>
      </c>
      <c r="D73" s="209"/>
      <c r="E73" s="210" t="s">
        <v>940</v>
      </c>
      <c r="F73" s="190">
        <v>0</v>
      </c>
      <c r="G73" s="114" t="s">
        <v>695</v>
      </c>
      <c r="H73" s="191">
        <v>3279.9</v>
      </c>
      <c r="I73" s="192">
        <f>F73*H73</f>
        <v>0</v>
      </c>
      <c r="K73" s="181" t="s">
        <v>908</v>
      </c>
      <c r="M73" s="193"/>
    </row>
    <row r="74" spans="1:13" ht="13.5" hidden="1" thickBot="1">
      <c r="A74" s="211"/>
      <c r="B74" s="212"/>
      <c r="C74" s="212"/>
      <c r="D74" s="213"/>
      <c r="E74" s="214" t="s">
        <v>894</v>
      </c>
      <c r="F74" s="197">
        <v>0</v>
      </c>
      <c r="G74" s="212"/>
      <c r="H74" s="215"/>
      <c r="I74" s="216"/>
      <c r="M74" s="193"/>
    </row>
    <row r="75" spans="1:13" ht="53.25" customHeight="1" thickBot="1">
      <c r="A75" s="187">
        <v>5</v>
      </c>
      <c r="B75" s="114" t="s">
        <v>889</v>
      </c>
      <c r="C75" s="114">
        <v>315025</v>
      </c>
      <c r="D75" s="209"/>
      <c r="E75" s="210" t="s">
        <v>941</v>
      </c>
      <c r="F75" s="190">
        <v>3</v>
      </c>
      <c r="G75" s="114" t="s">
        <v>695</v>
      </c>
      <c r="H75" s="191"/>
      <c r="I75" s="192">
        <f>F75*H75</f>
        <v>0</v>
      </c>
      <c r="K75" s="181" t="s">
        <v>908</v>
      </c>
      <c r="M75" s="193"/>
    </row>
    <row r="76" spans="1:13" ht="13.5" thickBot="1">
      <c r="A76" s="211"/>
      <c r="B76" s="212"/>
      <c r="C76" s="212"/>
      <c r="D76" s="213"/>
      <c r="E76" s="214"/>
      <c r="F76" s="197"/>
      <c r="G76" s="212"/>
      <c r="H76" s="215"/>
      <c r="I76" s="216"/>
      <c r="M76" s="193"/>
    </row>
    <row r="77" spans="1:13" ht="51" hidden="1">
      <c r="A77" s="187">
        <v>8</v>
      </c>
      <c r="B77" s="114" t="s">
        <v>889</v>
      </c>
      <c r="C77" s="114">
        <v>315025</v>
      </c>
      <c r="D77" s="209"/>
      <c r="E77" s="210" t="s">
        <v>942</v>
      </c>
      <c r="F77" s="190">
        <v>0</v>
      </c>
      <c r="G77" s="114" t="s">
        <v>695</v>
      </c>
      <c r="H77" s="191">
        <v>4579.9000000000005</v>
      </c>
      <c r="I77" s="192">
        <f>F77*H77</f>
        <v>0</v>
      </c>
      <c r="M77" s="193"/>
    </row>
    <row r="78" spans="1:13" ht="13.5" hidden="1" thickBot="1">
      <c r="A78" s="211"/>
      <c r="B78" s="212"/>
      <c r="C78" s="212"/>
      <c r="D78" s="213"/>
      <c r="E78" s="214" t="s">
        <v>894</v>
      </c>
      <c r="F78" s="197">
        <v>0</v>
      </c>
      <c r="G78" s="212"/>
      <c r="H78" s="215"/>
      <c r="I78" s="216"/>
      <c r="M78" s="193"/>
    </row>
    <row r="79" spans="1:13" ht="39.75" hidden="1" customHeight="1" thickBot="1">
      <c r="A79" s="187">
        <v>6</v>
      </c>
      <c r="B79" s="114" t="s">
        <v>889</v>
      </c>
      <c r="C79" s="114">
        <v>315025</v>
      </c>
      <c r="D79" s="188"/>
      <c r="E79" s="217" t="s">
        <v>943</v>
      </c>
      <c r="F79" s="190">
        <v>0</v>
      </c>
      <c r="G79" s="114" t="s">
        <v>695</v>
      </c>
      <c r="H79" s="191">
        <v>4866.9400000000005</v>
      </c>
      <c r="I79" s="192">
        <f>F79*H79</f>
        <v>0</v>
      </c>
      <c r="M79" s="193"/>
    </row>
    <row r="80" spans="1:13" ht="13.5" hidden="1" thickBot="1">
      <c r="A80" s="194"/>
      <c r="B80" s="123"/>
      <c r="C80" s="123"/>
      <c r="D80" s="195"/>
      <c r="E80" s="201" t="s">
        <v>912</v>
      </c>
      <c r="F80" s="197">
        <v>0</v>
      </c>
      <c r="G80" s="123"/>
      <c r="H80" s="198"/>
      <c r="I80" s="199"/>
      <c r="M80" s="193"/>
    </row>
    <row r="81" spans="1:13" ht="39" hidden="1" thickBot="1">
      <c r="A81" s="187">
        <v>6</v>
      </c>
      <c r="B81" s="114" t="s">
        <v>889</v>
      </c>
      <c r="C81" s="114">
        <v>315025</v>
      </c>
      <c r="D81" s="188"/>
      <c r="E81" s="217" t="s">
        <v>944</v>
      </c>
      <c r="F81" s="190">
        <v>0</v>
      </c>
      <c r="G81" s="114" t="s">
        <v>695</v>
      </c>
      <c r="H81" s="191">
        <v>5516.9400000000005</v>
      </c>
      <c r="I81" s="192">
        <f>F81*H81</f>
        <v>0</v>
      </c>
      <c r="M81" s="193"/>
    </row>
    <row r="82" spans="1:13" ht="13.5" hidden="1" thickBot="1">
      <c r="A82" s="194"/>
      <c r="B82" s="123"/>
      <c r="C82" s="123"/>
      <c r="D82" s="195"/>
      <c r="E82" s="208" t="s">
        <v>945</v>
      </c>
      <c r="F82" s="197">
        <v>0</v>
      </c>
      <c r="G82" s="123"/>
      <c r="H82" s="198"/>
      <c r="I82" s="199"/>
      <c r="M82" s="193"/>
    </row>
    <row r="83" spans="1:13" ht="40.5" hidden="1" customHeight="1" thickBot="1">
      <c r="A83" s="187">
        <v>6</v>
      </c>
      <c r="B83" s="114" t="s">
        <v>889</v>
      </c>
      <c r="C83" s="114">
        <v>315025</v>
      </c>
      <c r="D83" s="188"/>
      <c r="E83" s="217" t="s">
        <v>946</v>
      </c>
      <c r="F83" s="190">
        <v>0</v>
      </c>
      <c r="G83" s="114" t="s">
        <v>695</v>
      </c>
      <c r="H83" s="191">
        <v>3616.94</v>
      </c>
      <c r="I83" s="192">
        <f>F83*H83</f>
        <v>0</v>
      </c>
      <c r="M83" s="193"/>
    </row>
    <row r="84" spans="1:13" ht="13.5" hidden="1" thickBot="1">
      <c r="A84" s="194"/>
      <c r="B84" s="123"/>
      <c r="C84" s="123"/>
      <c r="D84" s="195"/>
      <c r="E84" s="208" t="s">
        <v>945</v>
      </c>
      <c r="F84" s="197">
        <v>0</v>
      </c>
      <c r="G84" s="123"/>
      <c r="H84" s="198"/>
      <c r="I84" s="199"/>
      <c r="M84" s="193"/>
    </row>
    <row r="85" spans="1:13" ht="51" hidden="1">
      <c r="A85" s="187">
        <v>4</v>
      </c>
      <c r="B85" s="114" t="s">
        <v>889</v>
      </c>
      <c r="C85" s="114">
        <v>315025</v>
      </c>
      <c r="D85" s="209"/>
      <c r="E85" s="210" t="s">
        <v>947</v>
      </c>
      <c r="F85" s="190">
        <v>0</v>
      </c>
      <c r="G85" s="114" t="s">
        <v>695</v>
      </c>
      <c r="H85" s="191">
        <v>3599.7000000000003</v>
      </c>
      <c r="I85" s="192">
        <f>F85*H85</f>
        <v>0</v>
      </c>
      <c r="M85" s="193"/>
    </row>
    <row r="86" spans="1:13" ht="13.5" hidden="1" thickBot="1">
      <c r="A86" s="211"/>
      <c r="B86" s="212"/>
      <c r="C86" s="212"/>
      <c r="D86" s="213"/>
      <c r="E86" s="214" t="s">
        <v>894</v>
      </c>
      <c r="F86" s="197">
        <v>0</v>
      </c>
      <c r="G86" s="212"/>
      <c r="H86" s="215"/>
      <c r="I86" s="216"/>
    </row>
    <row r="88" spans="1:13">
      <c r="H88" s="108" t="s">
        <v>31</v>
      </c>
      <c r="I88" s="164">
        <f>SUM(I7:I86)</f>
        <v>0</v>
      </c>
    </row>
  </sheetData>
  <autoFilter ref="F1:F88" xr:uid="{75CD51D2-695C-4735-BC58-85D2D8120524}">
    <filterColumn colId="0">
      <filters blank="1">
        <filter val="13"/>
        <filter val="3"/>
        <filter val="37"/>
        <filter val="4"/>
        <filter val="75"/>
        <filter val="Množství"/>
      </filters>
    </filterColumn>
  </autoFilter>
  <mergeCells count="1">
    <mergeCell ref="A3:I3"/>
  </mergeCells>
  <pageMargins left="0.51181102362204722" right="0.47244094488188981" top="0.98425196850393704" bottom="0.98425196850393704" header="0.51181102362204722" footer="0.51181102362204722"/>
  <pageSetup paperSize="9" orientation="landscape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3AFC-B829-4B47-9697-7C5566BEE6F6}">
  <sheetPr filterMode="1"/>
  <dimension ref="A1:L89"/>
  <sheetViews>
    <sheetView topLeftCell="A3" zoomScaleNormal="100" workbookViewId="0">
      <selection activeCell="I82" sqref="I82"/>
    </sheetView>
  </sheetViews>
  <sheetFormatPr defaultRowHeight="12.75"/>
  <cols>
    <col min="1" max="1" width="4.5703125" style="85" customWidth="1"/>
    <col min="2" max="2" width="10.5703125" style="85" bestFit="1" customWidth="1"/>
    <col min="3" max="3" width="9.140625" style="94"/>
    <col min="4" max="4" width="11.42578125" style="94" customWidth="1"/>
    <col min="5" max="5" width="29.28515625" style="85" customWidth="1"/>
    <col min="6" max="6" width="24.7109375" style="85" customWidth="1"/>
    <col min="7" max="7" width="9.140625" style="85" customWidth="1"/>
    <col min="8" max="8" width="6" style="85" bestFit="1" customWidth="1"/>
    <col min="9" max="9" width="10" style="85" customWidth="1"/>
    <col min="10" max="10" width="16" style="85" customWidth="1"/>
    <col min="11" max="256" width="9.140625" style="85"/>
    <col min="257" max="257" width="4.5703125" style="85" customWidth="1"/>
    <col min="258" max="258" width="10.5703125" style="85" bestFit="1" customWidth="1"/>
    <col min="259" max="259" width="9.140625" style="85"/>
    <col min="260" max="260" width="11.42578125" style="85" customWidth="1"/>
    <col min="261" max="261" width="29.28515625" style="85" customWidth="1"/>
    <col min="262" max="262" width="24.7109375" style="85" customWidth="1"/>
    <col min="263" max="263" width="9.140625" style="85"/>
    <col min="264" max="264" width="6" style="85" bestFit="1" customWidth="1"/>
    <col min="265" max="265" width="10" style="85" customWidth="1"/>
    <col min="266" max="266" width="16" style="85" customWidth="1"/>
    <col min="267" max="512" width="9.140625" style="85"/>
    <col min="513" max="513" width="4.5703125" style="85" customWidth="1"/>
    <col min="514" max="514" width="10.5703125" style="85" bestFit="1" customWidth="1"/>
    <col min="515" max="515" width="9.140625" style="85"/>
    <col min="516" max="516" width="11.42578125" style="85" customWidth="1"/>
    <col min="517" max="517" width="29.28515625" style="85" customWidth="1"/>
    <col min="518" max="518" width="24.7109375" style="85" customWidth="1"/>
    <col min="519" max="519" width="9.140625" style="85"/>
    <col min="520" max="520" width="6" style="85" bestFit="1" customWidth="1"/>
    <col min="521" max="521" width="10" style="85" customWidth="1"/>
    <col min="522" max="522" width="16" style="85" customWidth="1"/>
    <col min="523" max="768" width="9.140625" style="85"/>
    <col min="769" max="769" width="4.5703125" style="85" customWidth="1"/>
    <col min="770" max="770" width="10.5703125" style="85" bestFit="1" customWidth="1"/>
    <col min="771" max="771" width="9.140625" style="85"/>
    <col min="772" max="772" width="11.42578125" style="85" customWidth="1"/>
    <col min="773" max="773" width="29.28515625" style="85" customWidth="1"/>
    <col min="774" max="774" width="24.7109375" style="85" customWidth="1"/>
    <col min="775" max="775" width="9.140625" style="85"/>
    <col min="776" max="776" width="6" style="85" bestFit="1" customWidth="1"/>
    <col min="777" max="777" width="10" style="85" customWidth="1"/>
    <col min="778" max="778" width="16" style="85" customWidth="1"/>
    <col min="779" max="1024" width="9.140625" style="85"/>
    <col min="1025" max="1025" width="4.5703125" style="85" customWidth="1"/>
    <col min="1026" max="1026" width="10.5703125" style="85" bestFit="1" customWidth="1"/>
    <col min="1027" max="1027" width="9.140625" style="85"/>
    <col min="1028" max="1028" width="11.42578125" style="85" customWidth="1"/>
    <col min="1029" max="1029" width="29.28515625" style="85" customWidth="1"/>
    <col min="1030" max="1030" width="24.7109375" style="85" customWidth="1"/>
    <col min="1031" max="1031" width="9.140625" style="85"/>
    <col min="1032" max="1032" width="6" style="85" bestFit="1" customWidth="1"/>
    <col min="1033" max="1033" width="10" style="85" customWidth="1"/>
    <col min="1034" max="1034" width="16" style="85" customWidth="1"/>
    <col min="1035" max="1280" width="9.140625" style="85"/>
    <col min="1281" max="1281" width="4.5703125" style="85" customWidth="1"/>
    <col min="1282" max="1282" width="10.5703125" style="85" bestFit="1" customWidth="1"/>
    <col min="1283" max="1283" width="9.140625" style="85"/>
    <col min="1284" max="1284" width="11.42578125" style="85" customWidth="1"/>
    <col min="1285" max="1285" width="29.28515625" style="85" customWidth="1"/>
    <col min="1286" max="1286" width="24.7109375" style="85" customWidth="1"/>
    <col min="1287" max="1287" width="9.140625" style="85"/>
    <col min="1288" max="1288" width="6" style="85" bestFit="1" customWidth="1"/>
    <col min="1289" max="1289" width="10" style="85" customWidth="1"/>
    <col min="1290" max="1290" width="16" style="85" customWidth="1"/>
    <col min="1291" max="1536" width="9.140625" style="85"/>
    <col min="1537" max="1537" width="4.5703125" style="85" customWidth="1"/>
    <col min="1538" max="1538" width="10.5703125" style="85" bestFit="1" customWidth="1"/>
    <col min="1539" max="1539" width="9.140625" style="85"/>
    <col min="1540" max="1540" width="11.42578125" style="85" customWidth="1"/>
    <col min="1541" max="1541" width="29.28515625" style="85" customWidth="1"/>
    <col min="1542" max="1542" width="24.7109375" style="85" customWidth="1"/>
    <col min="1543" max="1543" width="9.140625" style="85"/>
    <col min="1544" max="1544" width="6" style="85" bestFit="1" customWidth="1"/>
    <col min="1545" max="1545" width="10" style="85" customWidth="1"/>
    <col min="1546" max="1546" width="16" style="85" customWidth="1"/>
    <col min="1547" max="1792" width="9.140625" style="85"/>
    <col min="1793" max="1793" width="4.5703125" style="85" customWidth="1"/>
    <col min="1794" max="1794" width="10.5703125" style="85" bestFit="1" customWidth="1"/>
    <col min="1795" max="1795" width="9.140625" style="85"/>
    <col min="1796" max="1796" width="11.42578125" style="85" customWidth="1"/>
    <col min="1797" max="1797" width="29.28515625" style="85" customWidth="1"/>
    <col min="1798" max="1798" width="24.7109375" style="85" customWidth="1"/>
    <col min="1799" max="1799" width="9.140625" style="85"/>
    <col min="1800" max="1800" width="6" style="85" bestFit="1" customWidth="1"/>
    <col min="1801" max="1801" width="10" style="85" customWidth="1"/>
    <col min="1802" max="1802" width="16" style="85" customWidth="1"/>
    <col min="1803" max="2048" width="9.140625" style="85"/>
    <col min="2049" max="2049" width="4.5703125" style="85" customWidth="1"/>
    <col min="2050" max="2050" width="10.5703125" style="85" bestFit="1" customWidth="1"/>
    <col min="2051" max="2051" width="9.140625" style="85"/>
    <col min="2052" max="2052" width="11.42578125" style="85" customWidth="1"/>
    <col min="2053" max="2053" width="29.28515625" style="85" customWidth="1"/>
    <col min="2054" max="2054" width="24.7109375" style="85" customWidth="1"/>
    <col min="2055" max="2055" width="9.140625" style="85"/>
    <col min="2056" max="2056" width="6" style="85" bestFit="1" customWidth="1"/>
    <col min="2057" max="2057" width="10" style="85" customWidth="1"/>
    <col min="2058" max="2058" width="16" style="85" customWidth="1"/>
    <col min="2059" max="2304" width="9.140625" style="85"/>
    <col min="2305" max="2305" width="4.5703125" style="85" customWidth="1"/>
    <col min="2306" max="2306" width="10.5703125" style="85" bestFit="1" customWidth="1"/>
    <col min="2307" max="2307" width="9.140625" style="85"/>
    <col min="2308" max="2308" width="11.42578125" style="85" customWidth="1"/>
    <col min="2309" max="2309" width="29.28515625" style="85" customWidth="1"/>
    <col min="2310" max="2310" width="24.7109375" style="85" customWidth="1"/>
    <col min="2311" max="2311" width="9.140625" style="85"/>
    <col min="2312" max="2312" width="6" style="85" bestFit="1" customWidth="1"/>
    <col min="2313" max="2313" width="10" style="85" customWidth="1"/>
    <col min="2314" max="2314" width="16" style="85" customWidth="1"/>
    <col min="2315" max="2560" width="9.140625" style="85"/>
    <col min="2561" max="2561" width="4.5703125" style="85" customWidth="1"/>
    <col min="2562" max="2562" width="10.5703125" style="85" bestFit="1" customWidth="1"/>
    <col min="2563" max="2563" width="9.140625" style="85"/>
    <col min="2564" max="2564" width="11.42578125" style="85" customWidth="1"/>
    <col min="2565" max="2565" width="29.28515625" style="85" customWidth="1"/>
    <col min="2566" max="2566" width="24.7109375" style="85" customWidth="1"/>
    <col min="2567" max="2567" width="9.140625" style="85"/>
    <col min="2568" max="2568" width="6" style="85" bestFit="1" customWidth="1"/>
    <col min="2569" max="2569" width="10" style="85" customWidth="1"/>
    <col min="2570" max="2570" width="16" style="85" customWidth="1"/>
    <col min="2571" max="2816" width="9.140625" style="85"/>
    <col min="2817" max="2817" width="4.5703125" style="85" customWidth="1"/>
    <col min="2818" max="2818" width="10.5703125" style="85" bestFit="1" customWidth="1"/>
    <col min="2819" max="2819" width="9.140625" style="85"/>
    <col min="2820" max="2820" width="11.42578125" style="85" customWidth="1"/>
    <col min="2821" max="2821" width="29.28515625" style="85" customWidth="1"/>
    <col min="2822" max="2822" width="24.7109375" style="85" customWidth="1"/>
    <col min="2823" max="2823" width="9.140625" style="85"/>
    <col min="2824" max="2824" width="6" style="85" bestFit="1" customWidth="1"/>
    <col min="2825" max="2825" width="10" style="85" customWidth="1"/>
    <col min="2826" max="2826" width="16" style="85" customWidth="1"/>
    <col min="2827" max="3072" width="9.140625" style="85"/>
    <col min="3073" max="3073" width="4.5703125" style="85" customWidth="1"/>
    <col min="3074" max="3074" width="10.5703125" style="85" bestFit="1" customWidth="1"/>
    <col min="3075" max="3075" width="9.140625" style="85"/>
    <col min="3076" max="3076" width="11.42578125" style="85" customWidth="1"/>
    <col min="3077" max="3077" width="29.28515625" style="85" customWidth="1"/>
    <col min="3078" max="3078" width="24.7109375" style="85" customWidth="1"/>
    <col min="3079" max="3079" width="9.140625" style="85"/>
    <col min="3080" max="3080" width="6" style="85" bestFit="1" customWidth="1"/>
    <col min="3081" max="3081" width="10" style="85" customWidth="1"/>
    <col min="3082" max="3082" width="16" style="85" customWidth="1"/>
    <col min="3083" max="3328" width="9.140625" style="85"/>
    <col min="3329" max="3329" width="4.5703125" style="85" customWidth="1"/>
    <col min="3330" max="3330" width="10.5703125" style="85" bestFit="1" customWidth="1"/>
    <col min="3331" max="3331" width="9.140625" style="85"/>
    <col min="3332" max="3332" width="11.42578125" style="85" customWidth="1"/>
    <col min="3333" max="3333" width="29.28515625" style="85" customWidth="1"/>
    <col min="3334" max="3334" width="24.7109375" style="85" customWidth="1"/>
    <col min="3335" max="3335" width="9.140625" style="85"/>
    <col min="3336" max="3336" width="6" style="85" bestFit="1" customWidth="1"/>
    <col min="3337" max="3337" width="10" style="85" customWidth="1"/>
    <col min="3338" max="3338" width="16" style="85" customWidth="1"/>
    <col min="3339" max="3584" width="9.140625" style="85"/>
    <col min="3585" max="3585" width="4.5703125" style="85" customWidth="1"/>
    <col min="3586" max="3586" width="10.5703125" style="85" bestFit="1" customWidth="1"/>
    <col min="3587" max="3587" width="9.140625" style="85"/>
    <col min="3588" max="3588" width="11.42578125" style="85" customWidth="1"/>
    <col min="3589" max="3589" width="29.28515625" style="85" customWidth="1"/>
    <col min="3590" max="3590" width="24.7109375" style="85" customWidth="1"/>
    <col min="3591" max="3591" width="9.140625" style="85"/>
    <col min="3592" max="3592" width="6" style="85" bestFit="1" customWidth="1"/>
    <col min="3593" max="3593" width="10" style="85" customWidth="1"/>
    <col min="3594" max="3594" width="16" style="85" customWidth="1"/>
    <col min="3595" max="3840" width="9.140625" style="85"/>
    <col min="3841" max="3841" width="4.5703125" style="85" customWidth="1"/>
    <col min="3842" max="3842" width="10.5703125" style="85" bestFit="1" customWidth="1"/>
    <col min="3843" max="3843" width="9.140625" style="85"/>
    <col min="3844" max="3844" width="11.42578125" style="85" customWidth="1"/>
    <col min="3845" max="3845" width="29.28515625" style="85" customWidth="1"/>
    <col min="3846" max="3846" width="24.7109375" style="85" customWidth="1"/>
    <col min="3847" max="3847" width="9.140625" style="85"/>
    <col min="3848" max="3848" width="6" style="85" bestFit="1" customWidth="1"/>
    <col min="3849" max="3849" width="10" style="85" customWidth="1"/>
    <col min="3850" max="3850" width="16" style="85" customWidth="1"/>
    <col min="3851" max="4096" width="9.140625" style="85"/>
    <col min="4097" max="4097" width="4.5703125" style="85" customWidth="1"/>
    <col min="4098" max="4098" width="10.5703125" style="85" bestFit="1" customWidth="1"/>
    <col min="4099" max="4099" width="9.140625" style="85"/>
    <col min="4100" max="4100" width="11.42578125" style="85" customWidth="1"/>
    <col min="4101" max="4101" width="29.28515625" style="85" customWidth="1"/>
    <col min="4102" max="4102" width="24.7109375" style="85" customWidth="1"/>
    <col min="4103" max="4103" width="9.140625" style="85"/>
    <col min="4104" max="4104" width="6" style="85" bestFit="1" customWidth="1"/>
    <col min="4105" max="4105" width="10" style="85" customWidth="1"/>
    <col min="4106" max="4106" width="16" style="85" customWidth="1"/>
    <col min="4107" max="4352" width="9.140625" style="85"/>
    <col min="4353" max="4353" width="4.5703125" style="85" customWidth="1"/>
    <col min="4354" max="4354" width="10.5703125" style="85" bestFit="1" customWidth="1"/>
    <col min="4355" max="4355" width="9.140625" style="85"/>
    <col min="4356" max="4356" width="11.42578125" style="85" customWidth="1"/>
    <col min="4357" max="4357" width="29.28515625" style="85" customWidth="1"/>
    <col min="4358" max="4358" width="24.7109375" style="85" customWidth="1"/>
    <col min="4359" max="4359" width="9.140625" style="85"/>
    <col min="4360" max="4360" width="6" style="85" bestFit="1" customWidth="1"/>
    <col min="4361" max="4361" width="10" style="85" customWidth="1"/>
    <col min="4362" max="4362" width="16" style="85" customWidth="1"/>
    <col min="4363" max="4608" width="9.140625" style="85"/>
    <col min="4609" max="4609" width="4.5703125" style="85" customWidth="1"/>
    <col min="4610" max="4610" width="10.5703125" style="85" bestFit="1" customWidth="1"/>
    <col min="4611" max="4611" width="9.140625" style="85"/>
    <col min="4612" max="4612" width="11.42578125" style="85" customWidth="1"/>
    <col min="4613" max="4613" width="29.28515625" style="85" customWidth="1"/>
    <col min="4614" max="4614" width="24.7109375" style="85" customWidth="1"/>
    <col min="4615" max="4615" width="9.140625" style="85"/>
    <col min="4616" max="4616" width="6" style="85" bestFit="1" customWidth="1"/>
    <col min="4617" max="4617" width="10" style="85" customWidth="1"/>
    <col min="4618" max="4618" width="16" style="85" customWidth="1"/>
    <col min="4619" max="4864" width="9.140625" style="85"/>
    <col min="4865" max="4865" width="4.5703125" style="85" customWidth="1"/>
    <col min="4866" max="4866" width="10.5703125" style="85" bestFit="1" customWidth="1"/>
    <col min="4867" max="4867" width="9.140625" style="85"/>
    <col min="4868" max="4868" width="11.42578125" style="85" customWidth="1"/>
    <col min="4869" max="4869" width="29.28515625" style="85" customWidth="1"/>
    <col min="4870" max="4870" width="24.7109375" style="85" customWidth="1"/>
    <col min="4871" max="4871" width="9.140625" style="85"/>
    <col min="4872" max="4872" width="6" style="85" bestFit="1" customWidth="1"/>
    <col min="4873" max="4873" width="10" style="85" customWidth="1"/>
    <col min="4874" max="4874" width="16" style="85" customWidth="1"/>
    <col min="4875" max="5120" width="9.140625" style="85"/>
    <col min="5121" max="5121" width="4.5703125" style="85" customWidth="1"/>
    <col min="5122" max="5122" width="10.5703125" style="85" bestFit="1" customWidth="1"/>
    <col min="5123" max="5123" width="9.140625" style="85"/>
    <col min="5124" max="5124" width="11.42578125" style="85" customWidth="1"/>
    <col min="5125" max="5125" width="29.28515625" style="85" customWidth="1"/>
    <col min="5126" max="5126" width="24.7109375" style="85" customWidth="1"/>
    <col min="5127" max="5127" width="9.140625" style="85"/>
    <col min="5128" max="5128" width="6" style="85" bestFit="1" customWidth="1"/>
    <col min="5129" max="5129" width="10" style="85" customWidth="1"/>
    <col min="5130" max="5130" width="16" style="85" customWidth="1"/>
    <col min="5131" max="5376" width="9.140625" style="85"/>
    <col min="5377" max="5377" width="4.5703125" style="85" customWidth="1"/>
    <col min="5378" max="5378" width="10.5703125" style="85" bestFit="1" customWidth="1"/>
    <col min="5379" max="5379" width="9.140625" style="85"/>
    <col min="5380" max="5380" width="11.42578125" style="85" customWidth="1"/>
    <col min="5381" max="5381" width="29.28515625" style="85" customWidth="1"/>
    <col min="5382" max="5382" width="24.7109375" style="85" customWidth="1"/>
    <col min="5383" max="5383" width="9.140625" style="85"/>
    <col min="5384" max="5384" width="6" style="85" bestFit="1" customWidth="1"/>
    <col min="5385" max="5385" width="10" style="85" customWidth="1"/>
    <col min="5386" max="5386" width="16" style="85" customWidth="1"/>
    <col min="5387" max="5632" width="9.140625" style="85"/>
    <col min="5633" max="5633" width="4.5703125" style="85" customWidth="1"/>
    <col min="5634" max="5634" width="10.5703125" style="85" bestFit="1" customWidth="1"/>
    <col min="5635" max="5635" width="9.140625" style="85"/>
    <col min="5636" max="5636" width="11.42578125" style="85" customWidth="1"/>
    <col min="5637" max="5637" width="29.28515625" style="85" customWidth="1"/>
    <col min="5638" max="5638" width="24.7109375" style="85" customWidth="1"/>
    <col min="5639" max="5639" width="9.140625" style="85"/>
    <col min="5640" max="5640" width="6" style="85" bestFit="1" customWidth="1"/>
    <col min="5641" max="5641" width="10" style="85" customWidth="1"/>
    <col min="5642" max="5642" width="16" style="85" customWidth="1"/>
    <col min="5643" max="5888" width="9.140625" style="85"/>
    <col min="5889" max="5889" width="4.5703125" style="85" customWidth="1"/>
    <col min="5890" max="5890" width="10.5703125" style="85" bestFit="1" customWidth="1"/>
    <col min="5891" max="5891" width="9.140625" style="85"/>
    <col min="5892" max="5892" width="11.42578125" style="85" customWidth="1"/>
    <col min="5893" max="5893" width="29.28515625" style="85" customWidth="1"/>
    <col min="5894" max="5894" width="24.7109375" style="85" customWidth="1"/>
    <col min="5895" max="5895" width="9.140625" style="85"/>
    <col min="5896" max="5896" width="6" style="85" bestFit="1" customWidth="1"/>
    <col min="5897" max="5897" width="10" style="85" customWidth="1"/>
    <col min="5898" max="5898" width="16" style="85" customWidth="1"/>
    <col min="5899" max="6144" width="9.140625" style="85"/>
    <col min="6145" max="6145" width="4.5703125" style="85" customWidth="1"/>
    <col min="6146" max="6146" width="10.5703125" style="85" bestFit="1" customWidth="1"/>
    <col min="6147" max="6147" width="9.140625" style="85"/>
    <col min="6148" max="6148" width="11.42578125" style="85" customWidth="1"/>
    <col min="6149" max="6149" width="29.28515625" style="85" customWidth="1"/>
    <col min="6150" max="6150" width="24.7109375" style="85" customWidth="1"/>
    <col min="6151" max="6151" width="9.140625" style="85"/>
    <col min="6152" max="6152" width="6" style="85" bestFit="1" customWidth="1"/>
    <col min="6153" max="6153" width="10" style="85" customWidth="1"/>
    <col min="6154" max="6154" width="16" style="85" customWidth="1"/>
    <col min="6155" max="6400" width="9.140625" style="85"/>
    <col min="6401" max="6401" width="4.5703125" style="85" customWidth="1"/>
    <col min="6402" max="6402" width="10.5703125" style="85" bestFit="1" customWidth="1"/>
    <col min="6403" max="6403" width="9.140625" style="85"/>
    <col min="6404" max="6404" width="11.42578125" style="85" customWidth="1"/>
    <col min="6405" max="6405" width="29.28515625" style="85" customWidth="1"/>
    <col min="6406" max="6406" width="24.7109375" style="85" customWidth="1"/>
    <col min="6407" max="6407" width="9.140625" style="85"/>
    <col min="6408" max="6408" width="6" style="85" bestFit="1" customWidth="1"/>
    <col min="6409" max="6409" width="10" style="85" customWidth="1"/>
    <col min="6410" max="6410" width="16" style="85" customWidth="1"/>
    <col min="6411" max="6656" width="9.140625" style="85"/>
    <col min="6657" max="6657" width="4.5703125" style="85" customWidth="1"/>
    <col min="6658" max="6658" width="10.5703125" style="85" bestFit="1" customWidth="1"/>
    <col min="6659" max="6659" width="9.140625" style="85"/>
    <col min="6660" max="6660" width="11.42578125" style="85" customWidth="1"/>
    <col min="6661" max="6661" width="29.28515625" style="85" customWidth="1"/>
    <col min="6662" max="6662" width="24.7109375" style="85" customWidth="1"/>
    <col min="6663" max="6663" width="9.140625" style="85"/>
    <col min="6664" max="6664" width="6" style="85" bestFit="1" customWidth="1"/>
    <col min="6665" max="6665" width="10" style="85" customWidth="1"/>
    <col min="6666" max="6666" width="16" style="85" customWidth="1"/>
    <col min="6667" max="6912" width="9.140625" style="85"/>
    <col min="6913" max="6913" width="4.5703125" style="85" customWidth="1"/>
    <col min="6914" max="6914" width="10.5703125" style="85" bestFit="1" customWidth="1"/>
    <col min="6915" max="6915" width="9.140625" style="85"/>
    <col min="6916" max="6916" width="11.42578125" style="85" customWidth="1"/>
    <col min="6917" max="6917" width="29.28515625" style="85" customWidth="1"/>
    <col min="6918" max="6918" width="24.7109375" style="85" customWidth="1"/>
    <col min="6919" max="6919" width="9.140625" style="85"/>
    <col min="6920" max="6920" width="6" style="85" bestFit="1" customWidth="1"/>
    <col min="6921" max="6921" width="10" style="85" customWidth="1"/>
    <col min="6922" max="6922" width="16" style="85" customWidth="1"/>
    <col min="6923" max="7168" width="9.140625" style="85"/>
    <col min="7169" max="7169" width="4.5703125" style="85" customWidth="1"/>
    <col min="7170" max="7170" width="10.5703125" style="85" bestFit="1" customWidth="1"/>
    <col min="7171" max="7171" width="9.140625" style="85"/>
    <col min="7172" max="7172" width="11.42578125" style="85" customWidth="1"/>
    <col min="7173" max="7173" width="29.28515625" style="85" customWidth="1"/>
    <col min="7174" max="7174" width="24.7109375" style="85" customWidth="1"/>
    <col min="7175" max="7175" width="9.140625" style="85"/>
    <col min="7176" max="7176" width="6" style="85" bestFit="1" customWidth="1"/>
    <col min="7177" max="7177" width="10" style="85" customWidth="1"/>
    <col min="7178" max="7178" width="16" style="85" customWidth="1"/>
    <col min="7179" max="7424" width="9.140625" style="85"/>
    <col min="7425" max="7425" width="4.5703125" style="85" customWidth="1"/>
    <col min="7426" max="7426" width="10.5703125" style="85" bestFit="1" customWidth="1"/>
    <col min="7427" max="7427" width="9.140625" style="85"/>
    <col min="7428" max="7428" width="11.42578125" style="85" customWidth="1"/>
    <col min="7429" max="7429" width="29.28515625" style="85" customWidth="1"/>
    <col min="7430" max="7430" width="24.7109375" style="85" customWidth="1"/>
    <col min="7431" max="7431" width="9.140625" style="85"/>
    <col min="7432" max="7432" width="6" style="85" bestFit="1" customWidth="1"/>
    <col min="7433" max="7433" width="10" style="85" customWidth="1"/>
    <col min="7434" max="7434" width="16" style="85" customWidth="1"/>
    <col min="7435" max="7680" width="9.140625" style="85"/>
    <col min="7681" max="7681" width="4.5703125" style="85" customWidth="1"/>
    <col min="7682" max="7682" width="10.5703125" style="85" bestFit="1" customWidth="1"/>
    <col min="7683" max="7683" width="9.140625" style="85"/>
    <col min="7684" max="7684" width="11.42578125" style="85" customWidth="1"/>
    <col min="7685" max="7685" width="29.28515625" style="85" customWidth="1"/>
    <col min="7686" max="7686" width="24.7109375" style="85" customWidth="1"/>
    <col min="7687" max="7687" width="9.140625" style="85"/>
    <col min="7688" max="7688" width="6" style="85" bestFit="1" customWidth="1"/>
    <col min="7689" max="7689" width="10" style="85" customWidth="1"/>
    <col min="7690" max="7690" width="16" style="85" customWidth="1"/>
    <col min="7691" max="7936" width="9.140625" style="85"/>
    <col min="7937" max="7937" width="4.5703125" style="85" customWidth="1"/>
    <col min="7938" max="7938" width="10.5703125" style="85" bestFit="1" customWidth="1"/>
    <col min="7939" max="7939" width="9.140625" style="85"/>
    <col min="7940" max="7940" width="11.42578125" style="85" customWidth="1"/>
    <col min="7941" max="7941" width="29.28515625" style="85" customWidth="1"/>
    <col min="7942" max="7942" width="24.7109375" style="85" customWidth="1"/>
    <col min="7943" max="7943" width="9.140625" style="85"/>
    <col min="7944" max="7944" width="6" style="85" bestFit="1" customWidth="1"/>
    <col min="7945" max="7945" width="10" style="85" customWidth="1"/>
    <col min="7946" max="7946" width="16" style="85" customWidth="1"/>
    <col min="7947" max="8192" width="9.140625" style="85"/>
    <col min="8193" max="8193" width="4.5703125" style="85" customWidth="1"/>
    <col min="8194" max="8194" width="10.5703125" style="85" bestFit="1" customWidth="1"/>
    <col min="8195" max="8195" width="9.140625" style="85"/>
    <col min="8196" max="8196" width="11.42578125" style="85" customWidth="1"/>
    <col min="8197" max="8197" width="29.28515625" style="85" customWidth="1"/>
    <col min="8198" max="8198" width="24.7109375" style="85" customWidth="1"/>
    <col min="8199" max="8199" width="9.140625" style="85"/>
    <col min="8200" max="8200" width="6" style="85" bestFit="1" customWidth="1"/>
    <col min="8201" max="8201" width="10" style="85" customWidth="1"/>
    <col min="8202" max="8202" width="16" style="85" customWidth="1"/>
    <col min="8203" max="8448" width="9.140625" style="85"/>
    <col min="8449" max="8449" width="4.5703125" style="85" customWidth="1"/>
    <col min="8450" max="8450" width="10.5703125" style="85" bestFit="1" customWidth="1"/>
    <col min="8451" max="8451" width="9.140625" style="85"/>
    <col min="8452" max="8452" width="11.42578125" style="85" customWidth="1"/>
    <col min="8453" max="8453" width="29.28515625" style="85" customWidth="1"/>
    <col min="8454" max="8454" width="24.7109375" style="85" customWidth="1"/>
    <col min="8455" max="8455" width="9.140625" style="85"/>
    <col min="8456" max="8456" width="6" style="85" bestFit="1" customWidth="1"/>
    <col min="8457" max="8457" width="10" style="85" customWidth="1"/>
    <col min="8458" max="8458" width="16" style="85" customWidth="1"/>
    <col min="8459" max="8704" width="9.140625" style="85"/>
    <col min="8705" max="8705" width="4.5703125" style="85" customWidth="1"/>
    <col min="8706" max="8706" width="10.5703125" style="85" bestFit="1" customWidth="1"/>
    <col min="8707" max="8707" width="9.140625" style="85"/>
    <col min="8708" max="8708" width="11.42578125" style="85" customWidth="1"/>
    <col min="8709" max="8709" width="29.28515625" style="85" customWidth="1"/>
    <col min="8710" max="8710" width="24.7109375" style="85" customWidth="1"/>
    <col min="8711" max="8711" width="9.140625" style="85"/>
    <col min="8712" max="8712" width="6" style="85" bestFit="1" customWidth="1"/>
    <col min="8713" max="8713" width="10" style="85" customWidth="1"/>
    <col min="8714" max="8714" width="16" style="85" customWidth="1"/>
    <col min="8715" max="8960" width="9.140625" style="85"/>
    <col min="8961" max="8961" width="4.5703125" style="85" customWidth="1"/>
    <col min="8962" max="8962" width="10.5703125" style="85" bestFit="1" customWidth="1"/>
    <col min="8963" max="8963" width="9.140625" style="85"/>
    <col min="8964" max="8964" width="11.42578125" style="85" customWidth="1"/>
    <col min="8965" max="8965" width="29.28515625" style="85" customWidth="1"/>
    <col min="8966" max="8966" width="24.7109375" style="85" customWidth="1"/>
    <col min="8967" max="8967" width="9.140625" style="85"/>
    <col min="8968" max="8968" width="6" style="85" bestFit="1" customWidth="1"/>
    <col min="8969" max="8969" width="10" style="85" customWidth="1"/>
    <col min="8970" max="8970" width="16" style="85" customWidth="1"/>
    <col min="8971" max="9216" width="9.140625" style="85"/>
    <col min="9217" max="9217" width="4.5703125" style="85" customWidth="1"/>
    <col min="9218" max="9218" width="10.5703125" style="85" bestFit="1" customWidth="1"/>
    <col min="9219" max="9219" width="9.140625" style="85"/>
    <col min="9220" max="9220" width="11.42578125" style="85" customWidth="1"/>
    <col min="9221" max="9221" width="29.28515625" style="85" customWidth="1"/>
    <col min="9222" max="9222" width="24.7109375" style="85" customWidth="1"/>
    <col min="9223" max="9223" width="9.140625" style="85"/>
    <col min="9224" max="9224" width="6" style="85" bestFit="1" customWidth="1"/>
    <col min="9225" max="9225" width="10" style="85" customWidth="1"/>
    <col min="9226" max="9226" width="16" style="85" customWidth="1"/>
    <col min="9227" max="9472" width="9.140625" style="85"/>
    <col min="9473" max="9473" width="4.5703125" style="85" customWidth="1"/>
    <col min="9474" max="9474" width="10.5703125" style="85" bestFit="1" customWidth="1"/>
    <col min="9475" max="9475" width="9.140625" style="85"/>
    <col min="9476" max="9476" width="11.42578125" style="85" customWidth="1"/>
    <col min="9477" max="9477" width="29.28515625" style="85" customWidth="1"/>
    <col min="9478" max="9478" width="24.7109375" style="85" customWidth="1"/>
    <col min="9479" max="9479" width="9.140625" style="85"/>
    <col min="9480" max="9480" width="6" style="85" bestFit="1" customWidth="1"/>
    <col min="9481" max="9481" width="10" style="85" customWidth="1"/>
    <col min="9482" max="9482" width="16" style="85" customWidth="1"/>
    <col min="9483" max="9728" width="9.140625" style="85"/>
    <col min="9729" max="9729" width="4.5703125" style="85" customWidth="1"/>
    <col min="9730" max="9730" width="10.5703125" style="85" bestFit="1" customWidth="1"/>
    <col min="9731" max="9731" width="9.140625" style="85"/>
    <col min="9732" max="9732" width="11.42578125" style="85" customWidth="1"/>
    <col min="9733" max="9733" width="29.28515625" style="85" customWidth="1"/>
    <col min="9734" max="9734" width="24.7109375" style="85" customWidth="1"/>
    <col min="9735" max="9735" width="9.140625" style="85"/>
    <col min="9736" max="9736" width="6" style="85" bestFit="1" customWidth="1"/>
    <col min="9737" max="9737" width="10" style="85" customWidth="1"/>
    <col min="9738" max="9738" width="16" style="85" customWidth="1"/>
    <col min="9739" max="9984" width="9.140625" style="85"/>
    <col min="9985" max="9985" width="4.5703125" style="85" customWidth="1"/>
    <col min="9986" max="9986" width="10.5703125" style="85" bestFit="1" customWidth="1"/>
    <col min="9987" max="9987" width="9.140625" style="85"/>
    <col min="9988" max="9988" width="11.42578125" style="85" customWidth="1"/>
    <col min="9989" max="9989" width="29.28515625" style="85" customWidth="1"/>
    <col min="9990" max="9990" width="24.7109375" style="85" customWidth="1"/>
    <col min="9991" max="9991" width="9.140625" style="85"/>
    <col min="9992" max="9992" width="6" style="85" bestFit="1" customWidth="1"/>
    <col min="9993" max="9993" width="10" style="85" customWidth="1"/>
    <col min="9994" max="9994" width="16" style="85" customWidth="1"/>
    <col min="9995" max="10240" width="9.140625" style="85"/>
    <col min="10241" max="10241" width="4.5703125" style="85" customWidth="1"/>
    <col min="10242" max="10242" width="10.5703125" style="85" bestFit="1" customWidth="1"/>
    <col min="10243" max="10243" width="9.140625" style="85"/>
    <col min="10244" max="10244" width="11.42578125" style="85" customWidth="1"/>
    <col min="10245" max="10245" width="29.28515625" style="85" customWidth="1"/>
    <col min="10246" max="10246" width="24.7109375" style="85" customWidth="1"/>
    <col min="10247" max="10247" width="9.140625" style="85"/>
    <col min="10248" max="10248" width="6" style="85" bestFit="1" customWidth="1"/>
    <col min="10249" max="10249" width="10" style="85" customWidth="1"/>
    <col min="10250" max="10250" width="16" style="85" customWidth="1"/>
    <col min="10251" max="10496" width="9.140625" style="85"/>
    <col min="10497" max="10497" width="4.5703125" style="85" customWidth="1"/>
    <col min="10498" max="10498" width="10.5703125" style="85" bestFit="1" customWidth="1"/>
    <col min="10499" max="10499" width="9.140625" style="85"/>
    <col min="10500" max="10500" width="11.42578125" style="85" customWidth="1"/>
    <col min="10501" max="10501" width="29.28515625" style="85" customWidth="1"/>
    <col min="10502" max="10502" width="24.7109375" style="85" customWidth="1"/>
    <col min="10503" max="10503" width="9.140625" style="85"/>
    <col min="10504" max="10504" width="6" style="85" bestFit="1" customWidth="1"/>
    <col min="10505" max="10505" width="10" style="85" customWidth="1"/>
    <col min="10506" max="10506" width="16" style="85" customWidth="1"/>
    <col min="10507" max="10752" width="9.140625" style="85"/>
    <col min="10753" max="10753" width="4.5703125" style="85" customWidth="1"/>
    <col min="10754" max="10754" width="10.5703125" style="85" bestFit="1" customWidth="1"/>
    <col min="10755" max="10755" width="9.140625" style="85"/>
    <col min="10756" max="10756" width="11.42578125" style="85" customWidth="1"/>
    <col min="10757" max="10757" width="29.28515625" style="85" customWidth="1"/>
    <col min="10758" max="10758" width="24.7109375" style="85" customWidth="1"/>
    <col min="10759" max="10759" width="9.140625" style="85"/>
    <col min="10760" max="10760" width="6" style="85" bestFit="1" customWidth="1"/>
    <col min="10761" max="10761" width="10" style="85" customWidth="1"/>
    <col min="10762" max="10762" width="16" style="85" customWidth="1"/>
    <col min="10763" max="11008" width="9.140625" style="85"/>
    <col min="11009" max="11009" width="4.5703125" style="85" customWidth="1"/>
    <col min="11010" max="11010" width="10.5703125" style="85" bestFit="1" customWidth="1"/>
    <col min="11011" max="11011" width="9.140625" style="85"/>
    <col min="11012" max="11012" width="11.42578125" style="85" customWidth="1"/>
    <col min="11013" max="11013" width="29.28515625" style="85" customWidth="1"/>
    <col min="11014" max="11014" width="24.7109375" style="85" customWidth="1"/>
    <col min="11015" max="11015" width="9.140625" style="85"/>
    <col min="11016" max="11016" width="6" style="85" bestFit="1" customWidth="1"/>
    <col min="11017" max="11017" width="10" style="85" customWidth="1"/>
    <col min="11018" max="11018" width="16" style="85" customWidth="1"/>
    <col min="11019" max="11264" width="9.140625" style="85"/>
    <col min="11265" max="11265" width="4.5703125" style="85" customWidth="1"/>
    <col min="11266" max="11266" width="10.5703125" style="85" bestFit="1" customWidth="1"/>
    <col min="11267" max="11267" width="9.140625" style="85"/>
    <col min="11268" max="11268" width="11.42578125" style="85" customWidth="1"/>
    <col min="11269" max="11269" width="29.28515625" style="85" customWidth="1"/>
    <col min="11270" max="11270" width="24.7109375" style="85" customWidth="1"/>
    <col min="11271" max="11271" width="9.140625" style="85"/>
    <col min="11272" max="11272" width="6" style="85" bestFit="1" customWidth="1"/>
    <col min="11273" max="11273" width="10" style="85" customWidth="1"/>
    <col min="11274" max="11274" width="16" style="85" customWidth="1"/>
    <col min="11275" max="11520" width="9.140625" style="85"/>
    <col min="11521" max="11521" width="4.5703125" style="85" customWidth="1"/>
    <col min="11522" max="11522" width="10.5703125" style="85" bestFit="1" customWidth="1"/>
    <col min="11523" max="11523" width="9.140625" style="85"/>
    <col min="11524" max="11524" width="11.42578125" style="85" customWidth="1"/>
    <col min="11525" max="11525" width="29.28515625" style="85" customWidth="1"/>
    <col min="11526" max="11526" width="24.7109375" style="85" customWidth="1"/>
    <col min="11527" max="11527" width="9.140625" style="85"/>
    <col min="11528" max="11528" width="6" style="85" bestFit="1" customWidth="1"/>
    <col min="11529" max="11529" width="10" style="85" customWidth="1"/>
    <col min="11530" max="11530" width="16" style="85" customWidth="1"/>
    <col min="11531" max="11776" width="9.140625" style="85"/>
    <col min="11777" max="11777" width="4.5703125" style="85" customWidth="1"/>
    <col min="11778" max="11778" width="10.5703125" style="85" bestFit="1" customWidth="1"/>
    <col min="11779" max="11779" width="9.140625" style="85"/>
    <col min="11780" max="11780" width="11.42578125" style="85" customWidth="1"/>
    <col min="11781" max="11781" width="29.28515625" style="85" customWidth="1"/>
    <col min="11782" max="11782" width="24.7109375" style="85" customWidth="1"/>
    <col min="11783" max="11783" width="9.140625" style="85"/>
    <col min="11784" max="11784" width="6" style="85" bestFit="1" customWidth="1"/>
    <col min="11785" max="11785" width="10" style="85" customWidth="1"/>
    <col min="11786" max="11786" width="16" style="85" customWidth="1"/>
    <col min="11787" max="12032" width="9.140625" style="85"/>
    <col min="12033" max="12033" width="4.5703125" style="85" customWidth="1"/>
    <col min="12034" max="12034" width="10.5703125" style="85" bestFit="1" customWidth="1"/>
    <col min="12035" max="12035" width="9.140625" style="85"/>
    <col min="12036" max="12036" width="11.42578125" style="85" customWidth="1"/>
    <col min="12037" max="12037" width="29.28515625" style="85" customWidth="1"/>
    <col min="12038" max="12038" width="24.7109375" style="85" customWidth="1"/>
    <col min="12039" max="12039" width="9.140625" style="85"/>
    <col min="12040" max="12040" width="6" style="85" bestFit="1" customWidth="1"/>
    <col min="12041" max="12041" width="10" style="85" customWidth="1"/>
    <col min="12042" max="12042" width="16" style="85" customWidth="1"/>
    <col min="12043" max="12288" width="9.140625" style="85"/>
    <col min="12289" max="12289" width="4.5703125" style="85" customWidth="1"/>
    <col min="12290" max="12290" width="10.5703125" style="85" bestFit="1" customWidth="1"/>
    <col min="12291" max="12291" width="9.140625" style="85"/>
    <col min="12292" max="12292" width="11.42578125" style="85" customWidth="1"/>
    <col min="12293" max="12293" width="29.28515625" style="85" customWidth="1"/>
    <col min="12294" max="12294" width="24.7109375" style="85" customWidth="1"/>
    <col min="12295" max="12295" width="9.140625" style="85"/>
    <col min="12296" max="12296" width="6" style="85" bestFit="1" customWidth="1"/>
    <col min="12297" max="12297" width="10" style="85" customWidth="1"/>
    <col min="12298" max="12298" width="16" style="85" customWidth="1"/>
    <col min="12299" max="12544" width="9.140625" style="85"/>
    <col min="12545" max="12545" width="4.5703125" style="85" customWidth="1"/>
    <col min="12546" max="12546" width="10.5703125" style="85" bestFit="1" customWidth="1"/>
    <col min="12547" max="12547" width="9.140625" style="85"/>
    <col min="12548" max="12548" width="11.42578125" style="85" customWidth="1"/>
    <col min="12549" max="12549" width="29.28515625" style="85" customWidth="1"/>
    <col min="12550" max="12550" width="24.7109375" style="85" customWidth="1"/>
    <col min="12551" max="12551" width="9.140625" style="85"/>
    <col min="12552" max="12552" width="6" style="85" bestFit="1" customWidth="1"/>
    <col min="12553" max="12553" width="10" style="85" customWidth="1"/>
    <col min="12554" max="12554" width="16" style="85" customWidth="1"/>
    <col min="12555" max="12800" width="9.140625" style="85"/>
    <col min="12801" max="12801" width="4.5703125" style="85" customWidth="1"/>
    <col min="12802" max="12802" width="10.5703125" style="85" bestFit="1" customWidth="1"/>
    <col min="12803" max="12803" width="9.140625" style="85"/>
    <col min="12804" max="12804" width="11.42578125" style="85" customWidth="1"/>
    <col min="12805" max="12805" width="29.28515625" style="85" customWidth="1"/>
    <col min="12806" max="12806" width="24.7109375" style="85" customWidth="1"/>
    <col min="12807" max="12807" width="9.140625" style="85"/>
    <col min="12808" max="12808" width="6" style="85" bestFit="1" customWidth="1"/>
    <col min="12809" max="12809" width="10" style="85" customWidth="1"/>
    <col min="12810" max="12810" width="16" style="85" customWidth="1"/>
    <col min="12811" max="13056" width="9.140625" style="85"/>
    <col min="13057" max="13057" width="4.5703125" style="85" customWidth="1"/>
    <col min="13058" max="13058" width="10.5703125" style="85" bestFit="1" customWidth="1"/>
    <col min="13059" max="13059" width="9.140625" style="85"/>
    <col min="13060" max="13060" width="11.42578125" style="85" customWidth="1"/>
    <col min="13061" max="13061" width="29.28515625" style="85" customWidth="1"/>
    <col min="13062" max="13062" width="24.7109375" style="85" customWidth="1"/>
    <col min="13063" max="13063" width="9.140625" style="85"/>
    <col min="13064" max="13064" width="6" style="85" bestFit="1" customWidth="1"/>
    <col min="13065" max="13065" width="10" style="85" customWidth="1"/>
    <col min="13066" max="13066" width="16" style="85" customWidth="1"/>
    <col min="13067" max="13312" width="9.140625" style="85"/>
    <col min="13313" max="13313" width="4.5703125" style="85" customWidth="1"/>
    <col min="13314" max="13314" width="10.5703125" style="85" bestFit="1" customWidth="1"/>
    <col min="13315" max="13315" width="9.140625" style="85"/>
    <col min="13316" max="13316" width="11.42578125" style="85" customWidth="1"/>
    <col min="13317" max="13317" width="29.28515625" style="85" customWidth="1"/>
    <col min="13318" max="13318" width="24.7109375" style="85" customWidth="1"/>
    <col min="13319" max="13319" width="9.140625" style="85"/>
    <col min="13320" max="13320" width="6" style="85" bestFit="1" customWidth="1"/>
    <col min="13321" max="13321" width="10" style="85" customWidth="1"/>
    <col min="13322" max="13322" width="16" style="85" customWidth="1"/>
    <col min="13323" max="13568" width="9.140625" style="85"/>
    <col min="13569" max="13569" width="4.5703125" style="85" customWidth="1"/>
    <col min="13570" max="13570" width="10.5703125" style="85" bestFit="1" customWidth="1"/>
    <col min="13571" max="13571" width="9.140625" style="85"/>
    <col min="13572" max="13572" width="11.42578125" style="85" customWidth="1"/>
    <col min="13573" max="13573" width="29.28515625" style="85" customWidth="1"/>
    <col min="13574" max="13574" width="24.7109375" style="85" customWidth="1"/>
    <col min="13575" max="13575" width="9.140625" style="85"/>
    <col min="13576" max="13576" width="6" style="85" bestFit="1" customWidth="1"/>
    <col min="13577" max="13577" width="10" style="85" customWidth="1"/>
    <col min="13578" max="13578" width="16" style="85" customWidth="1"/>
    <col min="13579" max="13824" width="9.140625" style="85"/>
    <col min="13825" max="13825" width="4.5703125" style="85" customWidth="1"/>
    <col min="13826" max="13826" width="10.5703125" style="85" bestFit="1" customWidth="1"/>
    <col min="13827" max="13827" width="9.140625" style="85"/>
    <col min="13828" max="13828" width="11.42578125" style="85" customWidth="1"/>
    <col min="13829" max="13829" width="29.28515625" style="85" customWidth="1"/>
    <col min="13830" max="13830" width="24.7109375" style="85" customWidth="1"/>
    <col min="13831" max="13831" width="9.140625" style="85"/>
    <col min="13832" max="13832" width="6" style="85" bestFit="1" customWidth="1"/>
    <col min="13833" max="13833" width="10" style="85" customWidth="1"/>
    <col min="13834" max="13834" width="16" style="85" customWidth="1"/>
    <col min="13835" max="14080" width="9.140625" style="85"/>
    <col min="14081" max="14081" width="4.5703125" style="85" customWidth="1"/>
    <col min="14082" max="14082" width="10.5703125" style="85" bestFit="1" customWidth="1"/>
    <col min="14083" max="14083" width="9.140625" style="85"/>
    <col min="14084" max="14084" width="11.42578125" style="85" customWidth="1"/>
    <col min="14085" max="14085" width="29.28515625" style="85" customWidth="1"/>
    <col min="14086" max="14086" width="24.7109375" style="85" customWidth="1"/>
    <col min="14087" max="14087" width="9.140625" style="85"/>
    <col min="14088" max="14088" width="6" style="85" bestFit="1" customWidth="1"/>
    <col min="14089" max="14089" width="10" style="85" customWidth="1"/>
    <col min="14090" max="14090" width="16" style="85" customWidth="1"/>
    <col min="14091" max="14336" width="9.140625" style="85"/>
    <col min="14337" max="14337" width="4.5703125" style="85" customWidth="1"/>
    <col min="14338" max="14338" width="10.5703125" style="85" bestFit="1" customWidth="1"/>
    <col min="14339" max="14339" width="9.140625" style="85"/>
    <col min="14340" max="14340" width="11.42578125" style="85" customWidth="1"/>
    <col min="14341" max="14341" width="29.28515625" style="85" customWidth="1"/>
    <col min="14342" max="14342" width="24.7109375" style="85" customWidth="1"/>
    <col min="14343" max="14343" width="9.140625" style="85"/>
    <col min="14344" max="14344" width="6" style="85" bestFit="1" customWidth="1"/>
    <col min="14345" max="14345" width="10" style="85" customWidth="1"/>
    <col min="14346" max="14346" width="16" style="85" customWidth="1"/>
    <col min="14347" max="14592" width="9.140625" style="85"/>
    <col min="14593" max="14593" width="4.5703125" style="85" customWidth="1"/>
    <col min="14594" max="14594" width="10.5703125" style="85" bestFit="1" customWidth="1"/>
    <col min="14595" max="14595" width="9.140625" style="85"/>
    <col min="14596" max="14596" width="11.42578125" style="85" customWidth="1"/>
    <col min="14597" max="14597" width="29.28515625" style="85" customWidth="1"/>
    <col min="14598" max="14598" width="24.7109375" style="85" customWidth="1"/>
    <col min="14599" max="14599" width="9.140625" style="85"/>
    <col min="14600" max="14600" width="6" style="85" bestFit="1" customWidth="1"/>
    <col min="14601" max="14601" width="10" style="85" customWidth="1"/>
    <col min="14602" max="14602" width="16" style="85" customWidth="1"/>
    <col min="14603" max="14848" width="9.140625" style="85"/>
    <col min="14849" max="14849" width="4.5703125" style="85" customWidth="1"/>
    <col min="14850" max="14850" width="10.5703125" style="85" bestFit="1" customWidth="1"/>
    <col min="14851" max="14851" width="9.140625" style="85"/>
    <col min="14852" max="14852" width="11.42578125" style="85" customWidth="1"/>
    <col min="14853" max="14853" width="29.28515625" style="85" customWidth="1"/>
    <col min="14854" max="14854" width="24.7109375" style="85" customWidth="1"/>
    <col min="14855" max="14855" width="9.140625" style="85"/>
    <col min="14856" max="14856" width="6" style="85" bestFit="1" customWidth="1"/>
    <col min="14857" max="14857" width="10" style="85" customWidth="1"/>
    <col min="14858" max="14858" width="16" style="85" customWidth="1"/>
    <col min="14859" max="15104" width="9.140625" style="85"/>
    <col min="15105" max="15105" width="4.5703125" style="85" customWidth="1"/>
    <col min="15106" max="15106" width="10.5703125" style="85" bestFit="1" customWidth="1"/>
    <col min="15107" max="15107" width="9.140625" style="85"/>
    <col min="15108" max="15108" width="11.42578125" style="85" customWidth="1"/>
    <col min="15109" max="15109" width="29.28515625" style="85" customWidth="1"/>
    <col min="15110" max="15110" width="24.7109375" style="85" customWidth="1"/>
    <col min="15111" max="15111" width="9.140625" style="85"/>
    <col min="15112" max="15112" width="6" style="85" bestFit="1" customWidth="1"/>
    <col min="15113" max="15113" width="10" style="85" customWidth="1"/>
    <col min="15114" max="15114" width="16" style="85" customWidth="1"/>
    <col min="15115" max="15360" width="9.140625" style="85"/>
    <col min="15361" max="15361" width="4.5703125" style="85" customWidth="1"/>
    <col min="15362" max="15362" width="10.5703125" style="85" bestFit="1" customWidth="1"/>
    <col min="15363" max="15363" width="9.140625" style="85"/>
    <col min="15364" max="15364" width="11.42578125" style="85" customWidth="1"/>
    <col min="15365" max="15365" width="29.28515625" style="85" customWidth="1"/>
    <col min="15366" max="15366" width="24.7109375" style="85" customWidth="1"/>
    <col min="15367" max="15367" width="9.140625" style="85"/>
    <col min="15368" max="15368" width="6" style="85" bestFit="1" customWidth="1"/>
    <col min="15369" max="15369" width="10" style="85" customWidth="1"/>
    <col min="15370" max="15370" width="16" style="85" customWidth="1"/>
    <col min="15371" max="15616" width="9.140625" style="85"/>
    <col min="15617" max="15617" width="4.5703125" style="85" customWidth="1"/>
    <col min="15618" max="15618" width="10.5703125" style="85" bestFit="1" customWidth="1"/>
    <col min="15619" max="15619" width="9.140625" style="85"/>
    <col min="15620" max="15620" width="11.42578125" style="85" customWidth="1"/>
    <col min="15621" max="15621" width="29.28515625" style="85" customWidth="1"/>
    <col min="15622" max="15622" width="24.7109375" style="85" customWidth="1"/>
    <col min="15623" max="15623" width="9.140625" style="85"/>
    <col min="15624" max="15624" width="6" style="85" bestFit="1" customWidth="1"/>
    <col min="15625" max="15625" width="10" style="85" customWidth="1"/>
    <col min="15626" max="15626" width="16" style="85" customWidth="1"/>
    <col min="15627" max="15872" width="9.140625" style="85"/>
    <col min="15873" max="15873" width="4.5703125" style="85" customWidth="1"/>
    <col min="15874" max="15874" width="10.5703125" style="85" bestFit="1" customWidth="1"/>
    <col min="15875" max="15875" width="9.140625" style="85"/>
    <col min="15876" max="15876" width="11.42578125" style="85" customWidth="1"/>
    <col min="15877" max="15877" width="29.28515625" style="85" customWidth="1"/>
    <col min="15878" max="15878" width="24.7109375" style="85" customWidth="1"/>
    <col min="15879" max="15879" width="9.140625" style="85"/>
    <col min="15880" max="15880" width="6" style="85" bestFit="1" customWidth="1"/>
    <col min="15881" max="15881" width="10" style="85" customWidth="1"/>
    <col min="15882" max="15882" width="16" style="85" customWidth="1"/>
    <col min="15883" max="16128" width="9.140625" style="85"/>
    <col min="16129" max="16129" width="4.5703125" style="85" customWidth="1"/>
    <col min="16130" max="16130" width="10.5703125" style="85" bestFit="1" customWidth="1"/>
    <col min="16131" max="16131" width="9.140625" style="85"/>
    <col min="16132" max="16132" width="11.42578125" style="85" customWidth="1"/>
    <col min="16133" max="16133" width="29.28515625" style="85" customWidth="1"/>
    <col min="16134" max="16134" width="24.7109375" style="85" customWidth="1"/>
    <col min="16135" max="16135" width="9.140625" style="85"/>
    <col min="16136" max="16136" width="6" style="85" bestFit="1" customWidth="1"/>
    <col min="16137" max="16137" width="10" style="85" customWidth="1"/>
    <col min="16138" max="16138" width="16" style="85" customWidth="1"/>
    <col min="16139" max="16384" width="9.140625" style="85"/>
  </cols>
  <sheetData>
    <row r="1" spans="1:12">
      <c r="B1" s="97"/>
      <c r="E1" s="97" t="s">
        <v>948</v>
      </c>
    </row>
    <row r="2" spans="1:12">
      <c r="B2" s="97"/>
      <c r="E2" s="97"/>
    </row>
    <row r="3" spans="1:12" ht="26.25" thickBot="1">
      <c r="A3" s="108" t="s">
        <v>108</v>
      </c>
      <c r="B3" s="108" t="s">
        <v>618</v>
      </c>
      <c r="C3" s="108" t="s">
        <v>619</v>
      </c>
      <c r="D3" s="108" t="s">
        <v>949</v>
      </c>
      <c r="E3" s="108" t="s">
        <v>620</v>
      </c>
      <c r="F3" s="108"/>
      <c r="G3" s="108" t="s">
        <v>112</v>
      </c>
      <c r="H3" s="108" t="s">
        <v>622</v>
      </c>
      <c r="I3" s="109" t="s">
        <v>623</v>
      </c>
      <c r="J3" s="108" t="s">
        <v>624</v>
      </c>
      <c r="L3" s="95" t="s">
        <v>950</v>
      </c>
    </row>
    <row r="4" spans="1:12" ht="66" hidden="1" customHeight="1">
      <c r="A4" s="110">
        <v>1</v>
      </c>
      <c r="B4" s="218" t="s">
        <v>951</v>
      </c>
      <c r="C4" s="111">
        <v>312031</v>
      </c>
      <c r="D4" s="219" t="s">
        <v>952</v>
      </c>
      <c r="E4" s="220" t="s">
        <v>953</v>
      </c>
      <c r="F4" s="220" t="s">
        <v>954</v>
      </c>
      <c r="G4" s="111">
        <v>0</v>
      </c>
      <c r="H4" s="111" t="s">
        <v>695</v>
      </c>
      <c r="I4" s="221">
        <v>6285</v>
      </c>
      <c r="J4" s="222">
        <f>G4*I4</f>
        <v>0</v>
      </c>
    </row>
    <row r="5" spans="1:12" ht="13.5" hidden="1" thickBot="1">
      <c r="A5" s="119"/>
      <c r="B5" s="223"/>
      <c r="C5" s="120"/>
      <c r="D5" s="224"/>
      <c r="E5" s="122"/>
      <c r="F5" s="225"/>
      <c r="G5" s="120">
        <v>0</v>
      </c>
      <c r="H5" s="120"/>
      <c r="I5" s="226"/>
      <c r="J5" s="227"/>
    </row>
    <row r="6" spans="1:12" ht="40.5" hidden="1" customHeight="1">
      <c r="A6" s="110">
        <v>1</v>
      </c>
      <c r="B6" s="218" t="s">
        <v>951</v>
      </c>
      <c r="C6" s="111">
        <v>312031</v>
      </c>
      <c r="D6" s="219" t="s">
        <v>952</v>
      </c>
      <c r="E6" s="220" t="s">
        <v>955</v>
      </c>
      <c r="F6" s="220" t="s">
        <v>954</v>
      </c>
      <c r="G6" s="111">
        <v>0</v>
      </c>
      <c r="H6" s="111" t="s">
        <v>695</v>
      </c>
      <c r="I6" s="221">
        <v>8285</v>
      </c>
      <c r="J6" s="222">
        <f>G6*I6</f>
        <v>0</v>
      </c>
    </row>
    <row r="7" spans="1:12" ht="13.5" hidden="1" thickBot="1">
      <c r="A7" s="119"/>
      <c r="B7" s="223"/>
      <c r="C7" s="120"/>
      <c r="D7" s="224"/>
      <c r="E7" s="122"/>
      <c r="F7" s="225"/>
      <c r="G7" s="120">
        <v>0</v>
      </c>
      <c r="H7" s="120"/>
      <c r="I7" s="226"/>
      <c r="J7" s="227"/>
    </row>
    <row r="8" spans="1:12" ht="53.25" hidden="1" customHeight="1">
      <c r="A8" s="110">
        <v>1</v>
      </c>
      <c r="B8" s="218" t="s">
        <v>951</v>
      </c>
      <c r="C8" s="111">
        <v>312031</v>
      </c>
      <c r="D8" s="219" t="s">
        <v>956</v>
      </c>
      <c r="E8" s="220" t="s">
        <v>957</v>
      </c>
      <c r="F8" s="220" t="s">
        <v>954</v>
      </c>
      <c r="G8" s="111">
        <v>0</v>
      </c>
      <c r="H8" s="111" t="s">
        <v>695</v>
      </c>
      <c r="I8" s="221">
        <v>80407</v>
      </c>
      <c r="J8" s="222">
        <f>G8*I8</f>
        <v>0</v>
      </c>
    </row>
    <row r="9" spans="1:12" ht="13.5" hidden="1" thickBot="1">
      <c r="A9" s="119"/>
      <c r="B9" s="223"/>
      <c r="C9" s="120"/>
      <c r="D9" s="224"/>
      <c r="E9" s="122" t="s">
        <v>958</v>
      </c>
      <c r="F9" s="225"/>
      <c r="G9" s="120">
        <v>0</v>
      </c>
      <c r="H9" s="120"/>
      <c r="I9" s="226"/>
      <c r="J9" s="227"/>
    </row>
    <row r="10" spans="1:12" ht="53.25" hidden="1" customHeight="1">
      <c r="A10" s="110">
        <v>1</v>
      </c>
      <c r="B10" s="218" t="s">
        <v>951</v>
      </c>
      <c r="C10" s="111">
        <v>312031</v>
      </c>
      <c r="D10" s="219" t="s">
        <v>959</v>
      </c>
      <c r="E10" s="220" t="s">
        <v>960</v>
      </c>
      <c r="F10" s="220" t="s">
        <v>954</v>
      </c>
      <c r="G10" s="111">
        <v>0</v>
      </c>
      <c r="H10" s="111" t="s">
        <v>695</v>
      </c>
      <c r="I10" s="221">
        <v>109430</v>
      </c>
      <c r="J10" s="222">
        <f>G10*I10</f>
        <v>0</v>
      </c>
    </row>
    <row r="11" spans="1:12" ht="13.5" hidden="1" thickBot="1">
      <c r="A11" s="119"/>
      <c r="B11" s="223"/>
      <c r="C11" s="120"/>
      <c r="D11" s="224"/>
      <c r="E11" s="122" t="s">
        <v>958</v>
      </c>
      <c r="F11" s="225"/>
      <c r="G11" s="120">
        <v>0</v>
      </c>
      <c r="H11" s="120"/>
      <c r="I11" s="226"/>
      <c r="J11" s="227"/>
    </row>
    <row r="12" spans="1:12" ht="53.25" customHeight="1">
      <c r="A12" s="110">
        <v>1</v>
      </c>
      <c r="B12" s="218" t="s">
        <v>951</v>
      </c>
      <c r="C12" s="111">
        <v>312031</v>
      </c>
      <c r="D12" s="219" t="s">
        <v>961</v>
      </c>
      <c r="E12" s="220" t="s">
        <v>962</v>
      </c>
      <c r="F12" s="220" t="s">
        <v>954</v>
      </c>
      <c r="G12" s="111">
        <v>1</v>
      </c>
      <c r="H12" s="111" t="s">
        <v>695</v>
      </c>
      <c r="I12" s="221"/>
      <c r="J12" s="222">
        <f>G12*I12</f>
        <v>0</v>
      </c>
    </row>
    <row r="13" spans="1:12" ht="13.5" thickBot="1">
      <c r="A13" s="119"/>
      <c r="B13" s="223"/>
      <c r="C13" s="120"/>
      <c r="D13" s="224"/>
      <c r="E13" s="122" t="s">
        <v>958</v>
      </c>
      <c r="F13" s="225"/>
      <c r="G13" s="120"/>
      <c r="H13" s="120"/>
      <c r="I13" s="226"/>
      <c r="J13" s="227"/>
    </row>
    <row r="14" spans="1:12" ht="53.25" hidden="1" customHeight="1">
      <c r="A14" s="110">
        <v>1</v>
      </c>
      <c r="B14" s="218" t="s">
        <v>951</v>
      </c>
      <c r="C14" s="111">
        <v>312031</v>
      </c>
      <c r="D14" s="219" t="s">
        <v>963</v>
      </c>
      <c r="E14" s="220" t="s">
        <v>964</v>
      </c>
      <c r="F14" s="220" t="s">
        <v>954</v>
      </c>
      <c r="G14" s="111">
        <v>0</v>
      </c>
      <c r="H14" s="111" t="s">
        <v>695</v>
      </c>
      <c r="I14" s="221">
        <v>67360</v>
      </c>
      <c r="J14" s="222">
        <f>G14*I14</f>
        <v>0</v>
      </c>
    </row>
    <row r="15" spans="1:12" ht="13.5" hidden="1" thickBot="1">
      <c r="A15" s="119"/>
      <c r="B15" s="223"/>
      <c r="C15" s="120"/>
      <c r="D15" s="224"/>
      <c r="E15" s="122" t="s">
        <v>958</v>
      </c>
      <c r="F15" s="225"/>
      <c r="G15" s="120">
        <v>0</v>
      </c>
      <c r="H15" s="120"/>
      <c r="I15" s="226"/>
      <c r="J15" s="227"/>
    </row>
    <row r="16" spans="1:12" ht="42" hidden="1" customHeight="1">
      <c r="A16" s="110">
        <v>2</v>
      </c>
      <c r="B16" s="218" t="s">
        <v>951</v>
      </c>
      <c r="C16" s="111">
        <v>312031</v>
      </c>
      <c r="D16" s="219" t="s">
        <v>963</v>
      </c>
      <c r="E16" s="220" t="s">
        <v>965</v>
      </c>
      <c r="F16" s="220" t="s">
        <v>954</v>
      </c>
      <c r="G16" s="111">
        <v>0</v>
      </c>
      <c r="H16" s="111" t="s">
        <v>695</v>
      </c>
      <c r="I16" s="221">
        <v>52523</v>
      </c>
      <c r="J16" s="222">
        <f>G16*I16</f>
        <v>0</v>
      </c>
    </row>
    <row r="17" spans="1:10" ht="13.5" hidden="1" thickBot="1">
      <c r="A17" s="119"/>
      <c r="B17" s="223"/>
      <c r="C17" s="120"/>
      <c r="D17" s="224"/>
      <c r="E17" s="122" t="s">
        <v>966</v>
      </c>
      <c r="F17" s="225"/>
      <c r="G17" s="120">
        <v>0</v>
      </c>
      <c r="H17" s="120"/>
      <c r="I17" s="226"/>
      <c r="J17" s="227"/>
    </row>
    <row r="18" spans="1:10" ht="42" hidden="1" customHeight="1">
      <c r="A18" s="110">
        <v>2</v>
      </c>
      <c r="B18" s="218" t="s">
        <v>951</v>
      </c>
      <c r="C18" s="111">
        <v>312031</v>
      </c>
      <c r="D18" s="219" t="s">
        <v>967</v>
      </c>
      <c r="E18" s="220" t="s">
        <v>968</v>
      </c>
      <c r="F18" s="220" t="s">
        <v>954</v>
      </c>
      <c r="G18" s="111">
        <v>0</v>
      </c>
      <c r="H18" s="111" t="s">
        <v>695</v>
      </c>
      <c r="I18" s="221">
        <v>42158</v>
      </c>
      <c r="J18" s="222">
        <f>G18*I18</f>
        <v>0</v>
      </c>
    </row>
    <row r="19" spans="1:10" ht="13.5" hidden="1" thickBot="1">
      <c r="A19" s="119"/>
      <c r="B19" s="223"/>
      <c r="C19" s="120"/>
      <c r="D19" s="224"/>
      <c r="E19" s="122" t="s">
        <v>966</v>
      </c>
      <c r="F19" s="225"/>
      <c r="G19" s="120">
        <v>0</v>
      </c>
      <c r="H19" s="120"/>
      <c r="I19" s="226"/>
      <c r="J19" s="227"/>
    </row>
    <row r="20" spans="1:10" ht="42" hidden="1" customHeight="1">
      <c r="A20" s="110">
        <v>1</v>
      </c>
      <c r="B20" s="218" t="s">
        <v>951</v>
      </c>
      <c r="C20" s="111">
        <v>312031</v>
      </c>
      <c r="D20" s="219" t="s">
        <v>969</v>
      </c>
      <c r="E20" s="220" t="s">
        <v>970</v>
      </c>
      <c r="F20" s="220" t="s">
        <v>954</v>
      </c>
      <c r="G20" s="111">
        <v>0</v>
      </c>
      <c r="H20" s="111" t="s">
        <v>695</v>
      </c>
      <c r="I20" s="221">
        <v>13818</v>
      </c>
      <c r="J20" s="222">
        <f>G20*I20</f>
        <v>0</v>
      </c>
    </row>
    <row r="21" spans="1:10" ht="13.5" hidden="1" thickBot="1">
      <c r="A21" s="119"/>
      <c r="B21" s="223"/>
      <c r="C21" s="120"/>
      <c r="D21" s="224"/>
      <c r="E21" s="122" t="s">
        <v>966</v>
      </c>
      <c r="F21" s="225"/>
      <c r="G21" s="120">
        <v>0</v>
      </c>
      <c r="H21" s="120"/>
      <c r="I21" s="226"/>
      <c r="J21" s="227"/>
    </row>
    <row r="22" spans="1:10" ht="42" hidden="1" customHeight="1">
      <c r="A22" s="110">
        <v>3</v>
      </c>
      <c r="B22" s="218" t="s">
        <v>951</v>
      </c>
      <c r="C22" s="111">
        <v>312031</v>
      </c>
      <c r="D22" s="219" t="s">
        <v>971</v>
      </c>
      <c r="E22" s="220" t="s">
        <v>970</v>
      </c>
      <c r="F22" s="220" t="s">
        <v>954</v>
      </c>
      <c r="G22" s="111">
        <v>0</v>
      </c>
      <c r="H22" s="111" t="s">
        <v>695</v>
      </c>
      <c r="I22" s="221">
        <v>10993</v>
      </c>
      <c r="J22" s="222">
        <f>G22*I22</f>
        <v>0</v>
      </c>
    </row>
    <row r="23" spans="1:10" ht="13.5" hidden="1" thickBot="1">
      <c r="A23" s="119"/>
      <c r="B23" s="223"/>
      <c r="C23" s="120"/>
      <c r="D23" s="224"/>
      <c r="E23" s="122" t="s">
        <v>966</v>
      </c>
      <c r="F23" s="225"/>
      <c r="G23" s="120">
        <v>0</v>
      </c>
      <c r="H23" s="120"/>
      <c r="I23" s="226"/>
      <c r="J23" s="227"/>
    </row>
    <row r="24" spans="1:10" ht="42.75" hidden="1" customHeight="1">
      <c r="A24" s="110">
        <v>3</v>
      </c>
      <c r="B24" s="218" t="s">
        <v>951</v>
      </c>
      <c r="C24" s="111">
        <v>312031</v>
      </c>
      <c r="D24" s="219" t="s">
        <v>972</v>
      </c>
      <c r="E24" s="220" t="s">
        <v>973</v>
      </c>
      <c r="F24" s="220" t="s">
        <v>954</v>
      </c>
      <c r="G24" s="111">
        <v>0</v>
      </c>
      <c r="H24" s="111" t="s">
        <v>695</v>
      </c>
      <c r="I24" s="221">
        <v>28632</v>
      </c>
      <c r="J24" s="222">
        <f>G24*I24</f>
        <v>0</v>
      </c>
    </row>
    <row r="25" spans="1:10" ht="13.5" hidden="1" thickBot="1">
      <c r="A25" s="119"/>
      <c r="B25" s="223"/>
      <c r="C25" s="120"/>
      <c r="D25" s="224"/>
      <c r="E25" s="122" t="s">
        <v>966</v>
      </c>
      <c r="F25" s="225"/>
      <c r="G25" s="120">
        <v>0</v>
      </c>
      <c r="H25" s="120"/>
      <c r="I25" s="226"/>
      <c r="J25" s="227"/>
    </row>
    <row r="26" spans="1:10" ht="42" hidden="1" customHeight="1">
      <c r="A26" s="110">
        <v>3</v>
      </c>
      <c r="B26" s="218" t="s">
        <v>951</v>
      </c>
      <c r="C26" s="111">
        <v>312031</v>
      </c>
      <c r="D26" s="219" t="s">
        <v>974</v>
      </c>
      <c r="E26" s="220" t="s">
        <v>975</v>
      </c>
      <c r="F26" s="220" t="s">
        <v>954</v>
      </c>
      <c r="G26" s="111">
        <v>0</v>
      </c>
      <c r="H26" s="111" t="s">
        <v>695</v>
      </c>
      <c r="I26" s="221">
        <v>3573</v>
      </c>
      <c r="J26" s="222">
        <f>G26*I26</f>
        <v>0</v>
      </c>
    </row>
    <row r="27" spans="1:10" ht="13.5" hidden="1" thickBot="1">
      <c r="A27" s="119"/>
      <c r="B27" s="223"/>
      <c r="C27" s="120"/>
      <c r="D27" s="224"/>
      <c r="E27" s="122" t="s">
        <v>966</v>
      </c>
      <c r="F27" s="225"/>
      <c r="G27" s="120">
        <v>0</v>
      </c>
      <c r="H27" s="120"/>
      <c r="I27" s="226"/>
      <c r="J27" s="227"/>
    </row>
    <row r="28" spans="1:10" ht="42" hidden="1" customHeight="1">
      <c r="A28" s="110">
        <v>3</v>
      </c>
      <c r="B28" s="218" t="s">
        <v>951</v>
      </c>
      <c r="C28" s="111">
        <v>312031</v>
      </c>
      <c r="D28" s="219" t="s">
        <v>976</v>
      </c>
      <c r="E28" s="220" t="s">
        <v>977</v>
      </c>
      <c r="F28" s="220" t="s">
        <v>954</v>
      </c>
      <c r="G28" s="111">
        <v>0</v>
      </c>
      <c r="H28" s="111" t="s">
        <v>695</v>
      </c>
      <c r="I28" s="221">
        <v>2713</v>
      </c>
      <c r="J28" s="222">
        <f>G28*I28</f>
        <v>0</v>
      </c>
    </row>
    <row r="29" spans="1:10" ht="13.5" hidden="1" thickBot="1">
      <c r="A29" s="119"/>
      <c r="B29" s="223"/>
      <c r="C29" s="120"/>
      <c r="D29" s="224"/>
      <c r="E29" s="122" t="s">
        <v>966</v>
      </c>
      <c r="F29" s="225"/>
      <c r="G29" s="120">
        <v>0</v>
      </c>
      <c r="H29" s="120"/>
      <c r="I29" s="226"/>
      <c r="J29" s="227"/>
    </row>
    <row r="30" spans="1:10" ht="42" hidden="1" customHeight="1">
      <c r="A30" s="110">
        <v>3</v>
      </c>
      <c r="B30" s="218" t="s">
        <v>951</v>
      </c>
      <c r="C30" s="111">
        <v>312031</v>
      </c>
      <c r="D30" s="219" t="s">
        <v>972</v>
      </c>
      <c r="E30" s="220" t="s">
        <v>978</v>
      </c>
      <c r="F30" s="220" t="s">
        <v>954</v>
      </c>
      <c r="G30" s="111">
        <v>0</v>
      </c>
      <c r="H30" s="111" t="s">
        <v>695</v>
      </c>
      <c r="I30" s="221">
        <v>12356</v>
      </c>
      <c r="J30" s="222">
        <f>G30*I30</f>
        <v>0</v>
      </c>
    </row>
    <row r="31" spans="1:10" ht="13.5" hidden="1" thickBot="1">
      <c r="A31" s="119"/>
      <c r="B31" s="223"/>
      <c r="C31" s="120"/>
      <c r="D31" s="224"/>
      <c r="E31" s="122"/>
      <c r="F31" s="225"/>
      <c r="G31" s="120">
        <v>0</v>
      </c>
      <c r="H31" s="120"/>
      <c r="I31" s="226"/>
      <c r="J31" s="227"/>
    </row>
    <row r="32" spans="1:10" ht="42" hidden="1" customHeight="1">
      <c r="A32" s="110">
        <v>3</v>
      </c>
      <c r="B32" s="218" t="s">
        <v>951</v>
      </c>
      <c r="C32" s="111">
        <v>312031</v>
      </c>
      <c r="D32" s="219" t="s">
        <v>979</v>
      </c>
      <c r="E32" s="220" t="s">
        <v>980</v>
      </c>
      <c r="F32" s="220" t="s">
        <v>954</v>
      </c>
      <c r="G32" s="111">
        <v>0</v>
      </c>
      <c r="H32" s="111" t="s">
        <v>695</v>
      </c>
      <c r="I32" s="221">
        <v>11050</v>
      </c>
      <c r="J32" s="222">
        <f>G32*I32</f>
        <v>0</v>
      </c>
    </row>
    <row r="33" spans="1:10" ht="13.5" hidden="1" thickBot="1">
      <c r="A33" s="119"/>
      <c r="B33" s="223"/>
      <c r="C33" s="120"/>
      <c r="D33" s="224"/>
      <c r="E33" s="122"/>
      <c r="F33" s="225"/>
      <c r="G33" s="120">
        <v>0</v>
      </c>
      <c r="H33" s="120"/>
      <c r="I33" s="226"/>
      <c r="J33" s="227"/>
    </row>
    <row r="34" spans="1:10" ht="42" hidden="1" customHeight="1">
      <c r="A34" s="110">
        <v>3</v>
      </c>
      <c r="B34" s="218" t="s">
        <v>951</v>
      </c>
      <c r="C34" s="111">
        <v>312031</v>
      </c>
      <c r="D34" s="219" t="s">
        <v>981</v>
      </c>
      <c r="E34" s="220" t="s">
        <v>982</v>
      </c>
      <c r="F34" s="220" t="s">
        <v>954</v>
      </c>
      <c r="G34" s="111">
        <v>0</v>
      </c>
      <c r="H34" s="111" t="s">
        <v>695</v>
      </c>
      <c r="I34" s="221">
        <v>14650</v>
      </c>
      <c r="J34" s="222">
        <f>G34*I34</f>
        <v>0</v>
      </c>
    </row>
    <row r="35" spans="1:10" ht="13.5" hidden="1" thickBot="1">
      <c r="A35" s="119"/>
      <c r="B35" s="223"/>
      <c r="C35" s="120"/>
      <c r="D35" s="224"/>
      <c r="E35" s="122"/>
      <c r="F35" s="225"/>
      <c r="G35" s="120">
        <v>0</v>
      </c>
      <c r="H35" s="120"/>
      <c r="I35" s="226"/>
      <c r="J35" s="227"/>
    </row>
    <row r="36" spans="1:10" ht="53.25" hidden="1" customHeight="1">
      <c r="A36" s="110">
        <v>1</v>
      </c>
      <c r="B36" s="218" t="s">
        <v>951</v>
      </c>
      <c r="C36" s="111">
        <v>312031</v>
      </c>
      <c r="D36" s="219" t="s">
        <v>971</v>
      </c>
      <c r="E36" s="220" t="s">
        <v>983</v>
      </c>
      <c r="F36" s="220" t="s">
        <v>984</v>
      </c>
      <c r="G36" s="111">
        <v>0</v>
      </c>
      <c r="H36" s="111" t="s">
        <v>695</v>
      </c>
      <c r="I36" s="221">
        <v>1983</v>
      </c>
      <c r="J36" s="222">
        <f>G36*I36</f>
        <v>0</v>
      </c>
    </row>
    <row r="37" spans="1:10" ht="13.5" hidden="1" thickBot="1">
      <c r="A37" s="119"/>
      <c r="B37" s="223"/>
      <c r="C37" s="120"/>
      <c r="D37" s="224"/>
      <c r="E37" s="122" t="s">
        <v>958</v>
      </c>
      <c r="F37" s="225"/>
      <c r="G37" s="120">
        <v>0</v>
      </c>
      <c r="H37" s="120"/>
      <c r="I37" s="226"/>
      <c r="J37" s="227"/>
    </row>
    <row r="38" spans="1:10" ht="26.25" hidden="1" thickBot="1">
      <c r="A38" s="110">
        <v>5</v>
      </c>
      <c r="B38" s="218" t="s">
        <v>951</v>
      </c>
      <c r="C38" s="111">
        <v>312031</v>
      </c>
      <c r="D38" s="228" t="s">
        <v>985</v>
      </c>
      <c r="E38" s="220" t="s">
        <v>986</v>
      </c>
      <c r="F38" s="220"/>
      <c r="G38" s="111">
        <v>0</v>
      </c>
      <c r="H38" s="111" t="s">
        <v>695</v>
      </c>
      <c r="I38" s="221">
        <v>8194</v>
      </c>
      <c r="J38" s="222">
        <f>G38*I38</f>
        <v>0</v>
      </c>
    </row>
    <row r="39" spans="1:10" ht="13.5" hidden="1" thickBot="1">
      <c r="A39" s="119"/>
      <c r="B39" s="223"/>
      <c r="C39" s="120"/>
      <c r="D39" s="120"/>
      <c r="E39" s="122"/>
      <c r="F39" s="225"/>
      <c r="G39" s="120">
        <v>0</v>
      </c>
      <c r="H39" s="120"/>
      <c r="I39" s="226"/>
      <c r="J39" s="227"/>
    </row>
    <row r="40" spans="1:10" ht="51.75" hidden="1" thickBot="1">
      <c r="A40" s="110">
        <v>2</v>
      </c>
      <c r="B40" s="218" t="s">
        <v>951</v>
      </c>
      <c r="C40" s="111">
        <v>312031</v>
      </c>
      <c r="D40" s="111"/>
      <c r="E40" s="220" t="s">
        <v>987</v>
      </c>
      <c r="F40" s="220"/>
      <c r="G40" s="111">
        <v>0</v>
      </c>
      <c r="H40" s="111" t="s">
        <v>988</v>
      </c>
      <c r="I40" s="221">
        <v>59367</v>
      </c>
      <c r="J40" s="222">
        <f>G40*I40</f>
        <v>0</v>
      </c>
    </row>
    <row r="41" spans="1:10" ht="13.5" hidden="1" thickBot="1">
      <c r="A41" s="119"/>
      <c r="B41" s="223"/>
      <c r="C41" s="120"/>
      <c r="D41" s="120"/>
      <c r="E41" s="122" t="s">
        <v>958</v>
      </c>
      <c r="F41" s="225"/>
      <c r="G41" s="120">
        <v>0</v>
      </c>
      <c r="H41" s="120"/>
      <c r="I41" s="226"/>
      <c r="J41" s="227"/>
    </row>
    <row r="42" spans="1:10" ht="64.5" hidden="1" thickBot="1">
      <c r="A42" s="110">
        <v>3</v>
      </c>
      <c r="B42" s="218" t="s">
        <v>951</v>
      </c>
      <c r="C42" s="111">
        <v>312031</v>
      </c>
      <c r="D42" s="111"/>
      <c r="E42" s="113" t="s">
        <v>989</v>
      </c>
      <c r="F42" s="220" t="s">
        <v>990</v>
      </c>
      <c r="G42" s="111">
        <v>0</v>
      </c>
      <c r="H42" s="111" t="s">
        <v>695</v>
      </c>
      <c r="I42" s="221">
        <v>5557.5</v>
      </c>
      <c r="J42" s="222">
        <f>G42*I42</f>
        <v>0</v>
      </c>
    </row>
    <row r="43" spans="1:10" ht="13.5" hidden="1" thickBot="1">
      <c r="A43" s="119"/>
      <c r="B43" s="223"/>
      <c r="C43" s="120"/>
      <c r="D43" s="120"/>
      <c r="E43" s="122" t="s">
        <v>991</v>
      </c>
      <c r="F43" s="225"/>
      <c r="G43" s="120">
        <v>0</v>
      </c>
      <c r="H43" s="120"/>
      <c r="I43" s="226"/>
      <c r="J43" s="227"/>
    </row>
    <row r="44" spans="1:10" ht="51.75" hidden="1" thickBot="1">
      <c r="A44" s="110">
        <v>3</v>
      </c>
      <c r="B44" s="218" t="s">
        <v>951</v>
      </c>
      <c r="C44" s="111">
        <v>312031</v>
      </c>
      <c r="D44" s="111" t="s">
        <v>992</v>
      </c>
      <c r="E44" s="113" t="s">
        <v>993</v>
      </c>
      <c r="F44" s="220"/>
      <c r="G44" s="111">
        <v>0</v>
      </c>
      <c r="H44" s="111" t="s">
        <v>695</v>
      </c>
      <c r="I44" s="221">
        <v>8486.4</v>
      </c>
      <c r="J44" s="222">
        <f>G44*I44</f>
        <v>0</v>
      </c>
    </row>
    <row r="45" spans="1:10" ht="13.5" hidden="1" thickBot="1">
      <c r="A45" s="119"/>
      <c r="B45" s="223"/>
      <c r="C45" s="120"/>
      <c r="D45" s="120"/>
      <c r="E45" s="122" t="s">
        <v>792</v>
      </c>
      <c r="F45" s="225"/>
      <c r="G45" s="120">
        <v>0</v>
      </c>
      <c r="H45" s="120"/>
      <c r="I45" s="226"/>
      <c r="J45" s="227"/>
    </row>
    <row r="46" spans="1:10" ht="51.75" hidden="1" thickBot="1">
      <c r="A46" s="110">
        <v>3</v>
      </c>
      <c r="B46" s="218" t="s">
        <v>951</v>
      </c>
      <c r="C46" s="111">
        <v>312031</v>
      </c>
      <c r="D46" s="111" t="s">
        <v>994</v>
      </c>
      <c r="E46" s="113" t="s">
        <v>995</v>
      </c>
      <c r="F46" s="220"/>
      <c r="G46" s="111">
        <v>0</v>
      </c>
      <c r="H46" s="111" t="s">
        <v>695</v>
      </c>
      <c r="I46" s="221">
        <v>5509.4000000000005</v>
      </c>
      <c r="J46" s="222">
        <f>G46*I46</f>
        <v>0</v>
      </c>
    </row>
    <row r="47" spans="1:10" ht="13.5" hidden="1" thickBot="1">
      <c r="A47" s="119"/>
      <c r="B47" s="223"/>
      <c r="C47" s="120"/>
      <c r="D47" s="120"/>
      <c r="E47" s="122" t="s">
        <v>792</v>
      </c>
      <c r="F47" s="225"/>
      <c r="G47" s="120">
        <v>0</v>
      </c>
      <c r="H47" s="120"/>
      <c r="I47" s="226"/>
      <c r="J47" s="227"/>
    </row>
    <row r="48" spans="1:10" ht="51.75" hidden="1" thickBot="1">
      <c r="A48" s="110">
        <v>3</v>
      </c>
      <c r="B48" s="218" t="s">
        <v>951</v>
      </c>
      <c r="C48" s="111">
        <v>312031</v>
      </c>
      <c r="D48" s="111" t="s">
        <v>996</v>
      </c>
      <c r="E48" s="113" t="s">
        <v>995</v>
      </c>
      <c r="F48" s="220"/>
      <c r="G48" s="111">
        <v>0</v>
      </c>
      <c r="H48" s="111" t="s">
        <v>695</v>
      </c>
      <c r="I48" s="221">
        <v>19809.400000000001</v>
      </c>
      <c r="J48" s="222">
        <f>G48*I48</f>
        <v>0</v>
      </c>
    </row>
    <row r="49" spans="1:10" ht="13.5" hidden="1" thickBot="1">
      <c r="A49" s="119"/>
      <c r="B49" s="223"/>
      <c r="C49" s="120"/>
      <c r="D49" s="120"/>
      <c r="E49" s="122" t="s">
        <v>997</v>
      </c>
      <c r="F49" s="225"/>
      <c r="G49" s="120">
        <v>0</v>
      </c>
      <c r="H49" s="120"/>
      <c r="I49" s="226"/>
      <c r="J49" s="227"/>
    </row>
    <row r="50" spans="1:10" ht="59.25" hidden="1" customHeight="1">
      <c r="A50" s="110">
        <v>2</v>
      </c>
      <c r="B50" s="218" t="s">
        <v>951</v>
      </c>
      <c r="C50" s="111">
        <v>312031</v>
      </c>
      <c r="D50" s="111"/>
      <c r="E50" s="113" t="s">
        <v>998</v>
      </c>
      <c r="F50" s="220" t="s">
        <v>999</v>
      </c>
      <c r="G50" s="111">
        <v>0</v>
      </c>
      <c r="H50" s="111" t="s">
        <v>695</v>
      </c>
      <c r="I50" s="221">
        <v>4230.0700000000006</v>
      </c>
      <c r="J50" s="222">
        <f>G50*I50</f>
        <v>0</v>
      </c>
    </row>
    <row r="51" spans="1:10" ht="13.5" hidden="1" thickBot="1">
      <c r="A51" s="119"/>
      <c r="B51" s="223"/>
      <c r="C51" s="120"/>
      <c r="D51" s="120"/>
      <c r="E51" s="122" t="s">
        <v>1000</v>
      </c>
      <c r="F51" s="225"/>
      <c r="G51" s="120">
        <v>0</v>
      </c>
      <c r="H51" s="120"/>
      <c r="I51" s="226"/>
      <c r="J51" s="227"/>
    </row>
    <row r="52" spans="1:10" ht="39" hidden="1" thickBot="1">
      <c r="A52" s="110">
        <v>3</v>
      </c>
      <c r="B52" s="218" t="s">
        <v>951</v>
      </c>
      <c r="C52" s="111">
        <v>312031</v>
      </c>
      <c r="D52" s="111"/>
      <c r="E52" s="220" t="s">
        <v>1001</v>
      </c>
      <c r="F52" s="220"/>
      <c r="G52" s="111">
        <v>0</v>
      </c>
      <c r="H52" s="111" t="s">
        <v>695</v>
      </c>
      <c r="I52" s="221">
        <v>1630.0700000000002</v>
      </c>
      <c r="J52" s="222">
        <f>G52*I52</f>
        <v>0</v>
      </c>
    </row>
    <row r="53" spans="1:10" ht="13.5" hidden="1" thickBot="1">
      <c r="A53" s="119"/>
      <c r="B53" s="223"/>
      <c r="C53" s="120"/>
      <c r="D53" s="120"/>
      <c r="E53" s="122" t="s">
        <v>991</v>
      </c>
      <c r="F53" s="225"/>
      <c r="G53" s="120">
        <v>0</v>
      </c>
      <c r="H53" s="120"/>
      <c r="I53" s="226"/>
      <c r="J53" s="227"/>
    </row>
    <row r="54" spans="1:10" ht="66" hidden="1" customHeight="1">
      <c r="A54" s="110">
        <v>6</v>
      </c>
      <c r="B54" s="218" t="s">
        <v>1002</v>
      </c>
      <c r="C54" s="111">
        <v>330489</v>
      </c>
      <c r="D54" s="111"/>
      <c r="E54" s="220" t="s">
        <v>1003</v>
      </c>
      <c r="F54" s="220"/>
      <c r="G54" s="111">
        <v>0</v>
      </c>
      <c r="H54" s="111" t="s">
        <v>988</v>
      </c>
      <c r="I54" s="221">
        <v>57882.64</v>
      </c>
      <c r="J54" s="222">
        <f>G54*I54</f>
        <v>0</v>
      </c>
    </row>
    <row r="55" spans="1:10" ht="13.5" hidden="1" thickBot="1">
      <c r="A55" s="119"/>
      <c r="B55" s="223"/>
      <c r="C55" s="120"/>
      <c r="D55" s="120"/>
      <c r="E55" s="122" t="s">
        <v>1004</v>
      </c>
      <c r="F55" s="225"/>
      <c r="G55" s="120">
        <v>0</v>
      </c>
      <c r="H55" s="120"/>
      <c r="I55" s="226"/>
      <c r="J55" s="227"/>
    </row>
    <row r="56" spans="1:10" ht="54" hidden="1" customHeight="1">
      <c r="A56" s="110">
        <v>7</v>
      </c>
      <c r="B56" s="218" t="s">
        <v>1002</v>
      </c>
      <c r="C56" s="111">
        <v>330489</v>
      </c>
      <c r="D56" s="111"/>
      <c r="E56" s="220" t="s">
        <v>1005</v>
      </c>
      <c r="F56" s="220"/>
      <c r="G56" s="111">
        <v>0</v>
      </c>
      <c r="H56" s="111" t="s">
        <v>988</v>
      </c>
      <c r="I56" s="221">
        <v>16721.900000000001</v>
      </c>
      <c r="J56" s="222">
        <f>G56*I56</f>
        <v>0</v>
      </c>
    </row>
    <row r="57" spans="1:10" ht="13.5" hidden="1" thickBot="1">
      <c r="A57" s="119"/>
      <c r="B57" s="223"/>
      <c r="C57" s="120"/>
      <c r="D57" s="120"/>
      <c r="E57" s="122" t="s">
        <v>1006</v>
      </c>
      <c r="F57" s="225"/>
      <c r="G57" s="120">
        <v>0</v>
      </c>
      <c r="H57" s="120"/>
      <c r="I57" s="226"/>
      <c r="J57" s="227"/>
    </row>
    <row r="58" spans="1:10" ht="90" hidden="1" customHeight="1">
      <c r="A58" s="110">
        <v>4</v>
      </c>
      <c r="B58" s="218" t="s">
        <v>1007</v>
      </c>
      <c r="C58" s="111">
        <v>330759</v>
      </c>
      <c r="D58" s="111"/>
      <c r="E58" s="220" t="s">
        <v>1008</v>
      </c>
      <c r="F58" s="220" t="s">
        <v>1009</v>
      </c>
      <c r="G58" s="111">
        <v>0</v>
      </c>
      <c r="H58" s="111" t="s">
        <v>695</v>
      </c>
      <c r="I58" s="221">
        <v>3363.1</v>
      </c>
      <c r="J58" s="222">
        <f>G58*I58</f>
        <v>0</v>
      </c>
    </row>
    <row r="59" spans="1:10" ht="13.5" hidden="1" thickBot="1">
      <c r="A59" s="119"/>
      <c r="B59" s="223"/>
      <c r="C59" s="120"/>
      <c r="D59" s="120"/>
      <c r="E59" s="122" t="s">
        <v>1010</v>
      </c>
      <c r="F59" s="225"/>
      <c r="G59" s="120">
        <v>0</v>
      </c>
      <c r="H59" s="120"/>
      <c r="I59" s="226"/>
      <c r="J59" s="227"/>
    </row>
    <row r="60" spans="1:10" ht="90" hidden="1" customHeight="1">
      <c r="A60" s="110">
        <v>4</v>
      </c>
      <c r="B60" s="218" t="s">
        <v>1007</v>
      </c>
      <c r="C60" s="111">
        <v>330759</v>
      </c>
      <c r="D60" s="111"/>
      <c r="E60" s="220" t="s">
        <v>1011</v>
      </c>
      <c r="F60" s="220" t="s">
        <v>1012</v>
      </c>
      <c r="G60" s="111">
        <v>0</v>
      </c>
      <c r="H60" s="111" t="s">
        <v>695</v>
      </c>
      <c r="I60" s="221">
        <v>4639.7</v>
      </c>
      <c r="J60" s="222">
        <f>G60*I60</f>
        <v>0</v>
      </c>
    </row>
    <row r="61" spans="1:10" ht="13.5" hidden="1" thickBot="1">
      <c r="A61" s="119"/>
      <c r="B61" s="223"/>
      <c r="C61" s="120"/>
      <c r="D61" s="120"/>
      <c r="E61" s="122" t="s">
        <v>1010</v>
      </c>
      <c r="F61" s="225"/>
      <c r="G61" s="120">
        <v>0</v>
      </c>
      <c r="H61" s="120"/>
      <c r="I61" s="226"/>
      <c r="J61" s="227"/>
    </row>
    <row r="62" spans="1:10" ht="42" hidden="1" customHeight="1">
      <c r="A62" s="110">
        <v>4</v>
      </c>
      <c r="B62" s="218" t="s">
        <v>1007</v>
      </c>
      <c r="C62" s="111">
        <v>330759</v>
      </c>
      <c r="D62" s="111"/>
      <c r="E62" s="220" t="s">
        <v>1013</v>
      </c>
      <c r="F62" s="220"/>
      <c r="G62" s="111">
        <v>0</v>
      </c>
      <c r="H62" s="111" t="s">
        <v>988</v>
      </c>
      <c r="I62" s="221">
        <v>23977.1</v>
      </c>
      <c r="J62" s="222">
        <f>G62*I62</f>
        <v>0</v>
      </c>
    </row>
    <row r="63" spans="1:10" ht="13.5" hidden="1" thickBot="1">
      <c r="A63" s="119"/>
      <c r="B63" s="223"/>
      <c r="C63" s="120"/>
      <c r="D63" s="120"/>
      <c r="E63" s="122" t="s">
        <v>1014</v>
      </c>
      <c r="F63" s="225"/>
      <c r="G63" s="120">
        <v>0</v>
      </c>
      <c r="H63" s="120"/>
      <c r="I63" s="226"/>
      <c r="J63" s="227"/>
    </row>
    <row r="64" spans="1:10" ht="69" hidden="1" customHeight="1">
      <c r="A64" s="110">
        <v>4</v>
      </c>
      <c r="B64" s="218" t="s">
        <v>1007</v>
      </c>
      <c r="C64" s="111">
        <v>330759</v>
      </c>
      <c r="D64" s="111"/>
      <c r="E64" s="220" t="s">
        <v>1015</v>
      </c>
      <c r="F64" s="220"/>
      <c r="G64" s="111">
        <v>0</v>
      </c>
      <c r="H64" s="111" t="s">
        <v>988</v>
      </c>
      <c r="I64" s="221">
        <v>83614.7</v>
      </c>
      <c r="J64" s="222">
        <f>G64*I64</f>
        <v>0</v>
      </c>
    </row>
    <row r="65" spans="1:10" ht="13.5" hidden="1" thickBot="1">
      <c r="A65" s="119"/>
      <c r="B65" s="223"/>
      <c r="C65" s="120"/>
      <c r="D65" s="120"/>
      <c r="E65" s="122" t="s">
        <v>1010</v>
      </c>
      <c r="F65" s="225"/>
      <c r="G65" s="120">
        <v>0</v>
      </c>
      <c r="H65" s="120"/>
      <c r="I65" s="226"/>
      <c r="J65" s="227"/>
    </row>
    <row r="66" spans="1:10" ht="28.5" hidden="1" customHeight="1">
      <c r="A66" s="110">
        <v>3</v>
      </c>
      <c r="B66" s="218" t="s">
        <v>1007</v>
      </c>
      <c r="C66" s="111">
        <v>330759</v>
      </c>
      <c r="D66" s="111"/>
      <c r="E66" s="220" t="s">
        <v>1016</v>
      </c>
      <c r="F66" s="220"/>
      <c r="G66" s="111">
        <v>0</v>
      </c>
      <c r="H66" s="111" t="s">
        <v>988</v>
      </c>
      <c r="I66" s="221">
        <v>53450</v>
      </c>
      <c r="J66" s="222">
        <f>G66*I66</f>
        <v>0</v>
      </c>
    </row>
    <row r="67" spans="1:10" ht="13.5" hidden="1" thickBot="1">
      <c r="A67" s="119"/>
      <c r="B67" s="223"/>
      <c r="C67" s="120"/>
      <c r="D67" s="120"/>
      <c r="E67" s="122" t="s">
        <v>1017</v>
      </c>
      <c r="F67" s="225"/>
      <c r="G67" s="120">
        <v>0</v>
      </c>
      <c r="H67" s="120"/>
      <c r="I67" s="226"/>
      <c r="J67" s="227"/>
    </row>
    <row r="68" spans="1:10" ht="53.25" hidden="1" customHeight="1">
      <c r="A68" s="110">
        <v>4</v>
      </c>
      <c r="B68" s="218" t="s">
        <v>1007</v>
      </c>
      <c r="C68" s="111">
        <v>330759</v>
      </c>
      <c r="D68" s="111"/>
      <c r="E68" s="220" t="s">
        <v>1018</v>
      </c>
      <c r="F68" s="220"/>
      <c r="G68" s="111">
        <v>0</v>
      </c>
      <c r="H68" s="111" t="s">
        <v>695</v>
      </c>
      <c r="I68" s="221">
        <v>9838.4</v>
      </c>
      <c r="J68" s="222">
        <f>G68*I68</f>
        <v>0</v>
      </c>
    </row>
    <row r="69" spans="1:10" ht="13.5" hidden="1" thickBot="1">
      <c r="A69" s="119"/>
      <c r="B69" s="223"/>
      <c r="C69" s="120"/>
      <c r="D69" s="120"/>
      <c r="E69" s="122" t="s">
        <v>1010</v>
      </c>
      <c r="F69" s="225"/>
      <c r="G69" s="120">
        <v>0</v>
      </c>
      <c r="H69" s="120"/>
      <c r="I69" s="226"/>
      <c r="J69" s="227"/>
    </row>
    <row r="70" spans="1:10" ht="53.25" hidden="1" customHeight="1">
      <c r="A70" s="110">
        <v>4</v>
      </c>
      <c r="B70" s="218" t="s">
        <v>1007</v>
      </c>
      <c r="C70" s="111">
        <v>330759</v>
      </c>
      <c r="D70" s="111"/>
      <c r="E70" s="220" t="s">
        <v>1019</v>
      </c>
      <c r="F70" s="220"/>
      <c r="G70" s="111">
        <v>0</v>
      </c>
      <c r="H70" s="111" t="s">
        <v>695</v>
      </c>
      <c r="I70" s="221">
        <v>19856.2</v>
      </c>
      <c r="J70" s="222">
        <f>G70*I70</f>
        <v>0</v>
      </c>
    </row>
    <row r="71" spans="1:10" ht="13.5" hidden="1" thickBot="1">
      <c r="A71" s="119"/>
      <c r="B71" s="223"/>
      <c r="C71" s="120"/>
      <c r="D71" s="120"/>
      <c r="E71" s="122" t="s">
        <v>1020</v>
      </c>
      <c r="F71" s="225"/>
      <c r="G71" s="120">
        <v>0</v>
      </c>
      <c r="H71" s="120"/>
      <c r="I71" s="226"/>
      <c r="J71" s="227"/>
    </row>
    <row r="72" spans="1:10" ht="53.25" hidden="1" customHeight="1">
      <c r="A72" s="110">
        <v>4</v>
      </c>
      <c r="B72" s="218" t="s">
        <v>1021</v>
      </c>
      <c r="C72" s="111">
        <v>351775</v>
      </c>
      <c r="D72" s="111"/>
      <c r="E72" s="220" t="s">
        <v>1022</v>
      </c>
      <c r="F72" s="220"/>
      <c r="G72" s="111">
        <v>0</v>
      </c>
      <c r="H72" s="111" t="s">
        <v>988</v>
      </c>
      <c r="I72" s="221">
        <v>68729.7</v>
      </c>
      <c r="J72" s="222">
        <f>G72*I72</f>
        <v>0</v>
      </c>
    </row>
    <row r="73" spans="1:10" ht="13.5" hidden="1" thickBot="1">
      <c r="A73" s="119"/>
      <c r="B73" s="223"/>
      <c r="C73" s="120"/>
      <c r="D73" s="120"/>
      <c r="E73" s="122"/>
      <c r="F73" s="225"/>
      <c r="G73" s="120">
        <v>0</v>
      </c>
      <c r="H73" s="120"/>
      <c r="I73" s="226"/>
      <c r="J73" s="227"/>
    </row>
    <row r="74" spans="1:10" ht="54.75" hidden="1" customHeight="1">
      <c r="A74" s="110">
        <v>5</v>
      </c>
      <c r="B74" s="218" t="s">
        <v>1023</v>
      </c>
      <c r="C74" s="111">
        <v>813674</v>
      </c>
      <c r="D74" s="111"/>
      <c r="E74" s="220" t="s">
        <v>1024</v>
      </c>
      <c r="F74" s="220"/>
      <c r="G74" s="111">
        <v>0</v>
      </c>
      <c r="H74" s="111" t="s">
        <v>695</v>
      </c>
      <c r="I74" s="221">
        <v>4225</v>
      </c>
      <c r="J74" s="222">
        <f>G74*I74</f>
        <v>0</v>
      </c>
    </row>
    <row r="75" spans="1:10" ht="13.5" hidden="1" thickBot="1">
      <c r="A75" s="119"/>
      <c r="B75" s="223"/>
      <c r="C75" s="120"/>
      <c r="D75" s="120"/>
      <c r="E75" s="122" t="s">
        <v>1025</v>
      </c>
      <c r="F75" s="225"/>
      <c r="G75" s="120">
        <v>0</v>
      </c>
      <c r="H75" s="120"/>
      <c r="I75" s="226"/>
      <c r="J75" s="227"/>
    </row>
    <row r="76" spans="1:10" ht="31.5" hidden="1" customHeight="1">
      <c r="A76" s="110">
        <v>3</v>
      </c>
      <c r="B76" s="218" t="s">
        <v>1026</v>
      </c>
      <c r="C76" s="111">
        <v>856244</v>
      </c>
      <c r="D76" s="111"/>
      <c r="E76" s="220" t="s">
        <v>1027</v>
      </c>
      <c r="F76" s="220"/>
      <c r="G76" s="111">
        <v>0</v>
      </c>
      <c r="H76" s="111" t="s">
        <v>988</v>
      </c>
      <c r="I76" s="221">
        <v>41867.800000000003</v>
      </c>
      <c r="J76" s="222">
        <f>G76*I76</f>
        <v>0</v>
      </c>
    </row>
    <row r="77" spans="1:10" ht="13.5" hidden="1" thickBot="1">
      <c r="A77" s="119"/>
      <c r="B77" s="223"/>
      <c r="C77" s="120"/>
      <c r="D77" s="120"/>
      <c r="E77" s="122"/>
      <c r="F77" s="225"/>
      <c r="G77" s="120">
        <v>0</v>
      </c>
      <c r="H77" s="120"/>
      <c r="I77" s="226"/>
      <c r="J77" s="227"/>
    </row>
    <row r="78" spans="1:10" ht="39.75" hidden="1" customHeight="1">
      <c r="A78" s="110">
        <v>3</v>
      </c>
      <c r="B78" s="218" t="s">
        <v>1026</v>
      </c>
      <c r="C78" s="111">
        <v>856244</v>
      </c>
      <c r="D78" s="111"/>
      <c r="E78" s="220" t="s">
        <v>1028</v>
      </c>
      <c r="F78" s="220"/>
      <c r="G78" s="111">
        <v>0</v>
      </c>
      <c r="H78" s="111" t="s">
        <v>988</v>
      </c>
      <c r="I78" s="221">
        <v>17628</v>
      </c>
      <c r="J78" s="222">
        <f>G78*I78</f>
        <v>0</v>
      </c>
    </row>
    <row r="79" spans="1:10" ht="13.5" hidden="1" thickBot="1">
      <c r="A79" s="119"/>
      <c r="B79" s="223"/>
      <c r="C79" s="120"/>
      <c r="D79" s="120"/>
      <c r="E79" s="122"/>
      <c r="F79" s="225"/>
      <c r="G79" s="120">
        <v>0</v>
      </c>
      <c r="H79" s="120"/>
      <c r="I79" s="226"/>
      <c r="J79" s="227"/>
    </row>
    <row r="80" spans="1:10" ht="53.25" hidden="1" customHeight="1">
      <c r="A80" s="110">
        <v>4</v>
      </c>
      <c r="B80" s="218" t="s">
        <v>1026</v>
      </c>
      <c r="C80" s="111">
        <v>856244</v>
      </c>
      <c r="D80" s="111" t="s">
        <v>1029</v>
      </c>
      <c r="E80" s="220" t="s">
        <v>1030</v>
      </c>
      <c r="F80" s="220"/>
      <c r="G80" s="111">
        <v>0</v>
      </c>
      <c r="H80" s="111" t="s">
        <v>695</v>
      </c>
      <c r="I80" s="221">
        <v>4862.2</v>
      </c>
      <c r="J80" s="222">
        <f>G80*I80</f>
        <v>0</v>
      </c>
    </row>
    <row r="81" spans="1:10" ht="13.5" hidden="1" thickBot="1">
      <c r="A81" s="119"/>
      <c r="B81" s="223"/>
      <c r="C81" s="120"/>
      <c r="D81" s="120"/>
      <c r="E81" s="122"/>
      <c r="F81" s="225"/>
      <c r="G81" s="120">
        <v>0</v>
      </c>
      <c r="H81" s="120"/>
      <c r="I81" s="226"/>
      <c r="J81" s="227"/>
    </row>
    <row r="82" spans="1:10" ht="80.25" customHeight="1">
      <c r="A82" s="110">
        <v>2</v>
      </c>
      <c r="B82" s="218" t="s">
        <v>1026</v>
      </c>
      <c r="C82" s="111">
        <v>856244</v>
      </c>
      <c r="D82" s="111" t="s">
        <v>1029</v>
      </c>
      <c r="E82" s="220" t="s">
        <v>1031</v>
      </c>
      <c r="F82" s="220"/>
      <c r="G82" s="111">
        <v>1</v>
      </c>
      <c r="H82" s="111" t="s">
        <v>695</v>
      </c>
      <c r="I82" s="221"/>
      <c r="J82" s="222">
        <f>G82*I82</f>
        <v>0</v>
      </c>
    </row>
    <row r="83" spans="1:10" ht="13.5" thickBot="1">
      <c r="A83" s="119"/>
      <c r="B83" s="223"/>
      <c r="C83" s="120"/>
      <c r="D83" s="120"/>
      <c r="E83" s="122"/>
      <c r="F83" s="225"/>
      <c r="G83" s="120"/>
      <c r="H83" s="120"/>
      <c r="I83" s="226"/>
      <c r="J83" s="227"/>
    </row>
    <row r="84" spans="1:10" ht="39.75" hidden="1" customHeight="1">
      <c r="A84" s="110">
        <v>5</v>
      </c>
      <c r="B84" s="218" t="s">
        <v>1026</v>
      </c>
      <c r="C84" s="111">
        <v>856244</v>
      </c>
      <c r="D84" s="111"/>
      <c r="E84" s="220" t="s">
        <v>1032</v>
      </c>
      <c r="F84" s="220"/>
      <c r="G84" s="111">
        <v>0</v>
      </c>
      <c r="H84" s="111" t="s">
        <v>695</v>
      </c>
      <c r="I84" s="221">
        <v>964.5</v>
      </c>
      <c r="J84" s="222">
        <f>G84*I84</f>
        <v>0</v>
      </c>
    </row>
    <row r="85" spans="1:10" ht="13.5" hidden="1" thickBot="1">
      <c r="A85" s="119"/>
      <c r="B85" s="223"/>
      <c r="C85" s="120"/>
      <c r="D85" s="120"/>
      <c r="E85" s="122"/>
      <c r="F85" s="225"/>
      <c r="G85" s="120">
        <v>0</v>
      </c>
      <c r="H85" s="120"/>
      <c r="I85" s="226"/>
      <c r="J85" s="227"/>
    </row>
    <row r="86" spans="1:10">
      <c r="A86" s="105"/>
      <c r="B86" s="104"/>
      <c r="C86" s="105"/>
      <c r="D86" s="105"/>
      <c r="E86" s="229"/>
      <c r="F86" s="93"/>
      <c r="G86" s="105"/>
      <c r="H86" s="105"/>
      <c r="I86" s="230"/>
      <c r="J86" s="231"/>
    </row>
    <row r="87" spans="1:10" ht="18" customHeight="1">
      <c r="F87" s="93"/>
      <c r="I87" s="108" t="s">
        <v>31</v>
      </c>
      <c r="J87" s="164">
        <f>SUM(J6:J85)</f>
        <v>0</v>
      </c>
    </row>
    <row r="89" spans="1:10">
      <c r="B89" s="97"/>
      <c r="J89" s="232"/>
    </row>
  </sheetData>
  <autoFilter ref="G1:G89" xr:uid="{AF257F69-CDB6-4889-9AA2-8184D1253E77}">
    <filterColumn colId="0">
      <filters blank="1">
        <filter val="1"/>
        <filter val="Množství"/>
      </filters>
    </filterColumn>
  </autoFilter>
  <pageMargins left="0.51181102362204722" right="0.47244094488188981" top="0.98425196850393704" bottom="0.98425196850393704" header="0.51181102362204722" footer="0.51181102362204722"/>
  <pageSetup paperSize="9" orientation="landscape" r:id="rId1"/>
  <headerFooter alignWithMargins="0"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4302-7401-4C60-B5F3-8AE982DCE0B3}">
  <dimension ref="A1:F51"/>
  <sheetViews>
    <sheetView topLeftCell="A19" zoomScaleNormal="100" zoomScaleSheetLayoutView="100" workbookViewId="0">
      <selection activeCell="E30" sqref="E30"/>
    </sheetView>
  </sheetViews>
  <sheetFormatPr defaultRowHeight="12.75"/>
  <cols>
    <col min="1" max="1" width="54.42578125" style="234" customWidth="1"/>
    <col min="2" max="2" width="5.85546875" style="234" customWidth="1"/>
    <col min="3" max="3" width="3.7109375" style="234" customWidth="1"/>
    <col min="4" max="4" width="13.28515625" style="266" customWidth="1"/>
    <col min="5" max="5" width="13.140625" style="266" bestFit="1" customWidth="1"/>
    <col min="6" max="6" width="9.28515625" style="266" customWidth="1"/>
    <col min="7" max="256" width="9.140625" style="234"/>
    <col min="257" max="257" width="54.42578125" style="234" customWidth="1"/>
    <col min="258" max="258" width="5.85546875" style="234" customWidth="1"/>
    <col min="259" max="259" width="3.7109375" style="234" customWidth="1"/>
    <col min="260" max="260" width="13.28515625" style="234" customWidth="1"/>
    <col min="261" max="261" width="13.140625" style="234" bestFit="1" customWidth="1"/>
    <col min="262" max="262" width="9.28515625" style="234" customWidth="1"/>
    <col min="263" max="512" width="9.140625" style="234"/>
    <col min="513" max="513" width="54.42578125" style="234" customWidth="1"/>
    <col min="514" max="514" width="5.85546875" style="234" customWidth="1"/>
    <col min="515" max="515" width="3.7109375" style="234" customWidth="1"/>
    <col min="516" max="516" width="13.28515625" style="234" customWidth="1"/>
    <col min="517" max="517" width="13.140625" style="234" bestFit="1" customWidth="1"/>
    <col min="518" max="518" width="9.28515625" style="234" customWidth="1"/>
    <col min="519" max="768" width="9.140625" style="234"/>
    <col min="769" max="769" width="54.42578125" style="234" customWidth="1"/>
    <col min="770" max="770" width="5.85546875" style="234" customWidth="1"/>
    <col min="771" max="771" width="3.7109375" style="234" customWidth="1"/>
    <col min="772" max="772" width="13.28515625" style="234" customWidth="1"/>
    <col min="773" max="773" width="13.140625" style="234" bestFit="1" customWidth="1"/>
    <col min="774" max="774" width="9.28515625" style="234" customWidth="1"/>
    <col min="775" max="1024" width="9.140625" style="234"/>
    <col min="1025" max="1025" width="54.42578125" style="234" customWidth="1"/>
    <col min="1026" max="1026" width="5.85546875" style="234" customWidth="1"/>
    <col min="1027" max="1027" width="3.7109375" style="234" customWidth="1"/>
    <col min="1028" max="1028" width="13.28515625" style="234" customWidth="1"/>
    <col min="1029" max="1029" width="13.140625" style="234" bestFit="1" customWidth="1"/>
    <col min="1030" max="1030" width="9.28515625" style="234" customWidth="1"/>
    <col min="1031" max="1280" width="9.140625" style="234"/>
    <col min="1281" max="1281" width="54.42578125" style="234" customWidth="1"/>
    <col min="1282" max="1282" width="5.85546875" style="234" customWidth="1"/>
    <col min="1283" max="1283" width="3.7109375" style="234" customWidth="1"/>
    <col min="1284" max="1284" width="13.28515625" style="234" customWidth="1"/>
    <col min="1285" max="1285" width="13.140625" style="234" bestFit="1" customWidth="1"/>
    <col min="1286" max="1286" width="9.28515625" style="234" customWidth="1"/>
    <col min="1287" max="1536" width="9.140625" style="234"/>
    <col min="1537" max="1537" width="54.42578125" style="234" customWidth="1"/>
    <col min="1538" max="1538" width="5.85546875" style="234" customWidth="1"/>
    <col min="1539" max="1539" width="3.7109375" style="234" customWidth="1"/>
    <col min="1540" max="1540" width="13.28515625" style="234" customWidth="1"/>
    <col min="1541" max="1541" width="13.140625" style="234" bestFit="1" customWidth="1"/>
    <col min="1542" max="1542" width="9.28515625" style="234" customWidth="1"/>
    <col min="1543" max="1792" width="9.140625" style="234"/>
    <col min="1793" max="1793" width="54.42578125" style="234" customWidth="1"/>
    <col min="1794" max="1794" width="5.85546875" style="234" customWidth="1"/>
    <col min="1795" max="1795" width="3.7109375" style="234" customWidth="1"/>
    <col min="1796" max="1796" width="13.28515625" style="234" customWidth="1"/>
    <col min="1797" max="1797" width="13.140625" style="234" bestFit="1" customWidth="1"/>
    <col min="1798" max="1798" width="9.28515625" style="234" customWidth="1"/>
    <col min="1799" max="2048" width="9.140625" style="234"/>
    <col min="2049" max="2049" width="54.42578125" style="234" customWidth="1"/>
    <col min="2050" max="2050" width="5.85546875" style="234" customWidth="1"/>
    <col min="2051" max="2051" width="3.7109375" style="234" customWidth="1"/>
    <col min="2052" max="2052" width="13.28515625" style="234" customWidth="1"/>
    <col min="2053" max="2053" width="13.140625" style="234" bestFit="1" customWidth="1"/>
    <col min="2054" max="2054" width="9.28515625" style="234" customWidth="1"/>
    <col min="2055" max="2304" width="9.140625" style="234"/>
    <col min="2305" max="2305" width="54.42578125" style="234" customWidth="1"/>
    <col min="2306" max="2306" width="5.85546875" style="234" customWidth="1"/>
    <col min="2307" max="2307" width="3.7109375" style="234" customWidth="1"/>
    <col min="2308" max="2308" width="13.28515625" style="234" customWidth="1"/>
    <col min="2309" max="2309" width="13.140625" style="234" bestFit="1" customWidth="1"/>
    <col min="2310" max="2310" width="9.28515625" style="234" customWidth="1"/>
    <col min="2311" max="2560" width="9.140625" style="234"/>
    <col min="2561" max="2561" width="54.42578125" style="234" customWidth="1"/>
    <col min="2562" max="2562" width="5.85546875" style="234" customWidth="1"/>
    <col min="2563" max="2563" width="3.7109375" style="234" customWidth="1"/>
    <col min="2564" max="2564" width="13.28515625" style="234" customWidth="1"/>
    <col min="2565" max="2565" width="13.140625" style="234" bestFit="1" customWidth="1"/>
    <col min="2566" max="2566" width="9.28515625" style="234" customWidth="1"/>
    <col min="2567" max="2816" width="9.140625" style="234"/>
    <col min="2817" max="2817" width="54.42578125" style="234" customWidth="1"/>
    <col min="2818" max="2818" width="5.85546875" style="234" customWidth="1"/>
    <col min="2819" max="2819" width="3.7109375" style="234" customWidth="1"/>
    <col min="2820" max="2820" width="13.28515625" style="234" customWidth="1"/>
    <col min="2821" max="2821" width="13.140625" style="234" bestFit="1" customWidth="1"/>
    <col min="2822" max="2822" width="9.28515625" style="234" customWidth="1"/>
    <col min="2823" max="3072" width="9.140625" style="234"/>
    <col min="3073" max="3073" width="54.42578125" style="234" customWidth="1"/>
    <col min="3074" max="3074" width="5.85546875" style="234" customWidth="1"/>
    <col min="3075" max="3075" width="3.7109375" style="234" customWidth="1"/>
    <col min="3076" max="3076" width="13.28515625" style="234" customWidth="1"/>
    <col min="3077" max="3077" width="13.140625" style="234" bestFit="1" customWidth="1"/>
    <col min="3078" max="3078" width="9.28515625" style="234" customWidth="1"/>
    <col min="3079" max="3328" width="9.140625" style="234"/>
    <col min="3329" max="3329" width="54.42578125" style="234" customWidth="1"/>
    <col min="3330" max="3330" width="5.85546875" style="234" customWidth="1"/>
    <col min="3331" max="3331" width="3.7109375" style="234" customWidth="1"/>
    <col min="3332" max="3332" width="13.28515625" style="234" customWidth="1"/>
    <col min="3333" max="3333" width="13.140625" style="234" bestFit="1" customWidth="1"/>
    <col min="3334" max="3334" width="9.28515625" style="234" customWidth="1"/>
    <col min="3335" max="3584" width="9.140625" style="234"/>
    <col min="3585" max="3585" width="54.42578125" style="234" customWidth="1"/>
    <col min="3586" max="3586" width="5.85546875" style="234" customWidth="1"/>
    <col min="3587" max="3587" width="3.7109375" style="234" customWidth="1"/>
    <col min="3588" max="3588" width="13.28515625" style="234" customWidth="1"/>
    <col min="3589" max="3589" width="13.140625" style="234" bestFit="1" customWidth="1"/>
    <col min="3590" max="3590" width="9.28515625" style="234" customWidth="1"/>
    <col min="3591" max="3840" width="9.140625" style="234"/>
    <col min="3841" max="3841" width="54.42578125" style="234" customWidth="1"/>
    <col min="3842" max="3842" width="5.85546875" style="234" customWidth="1"/>
    <col min="3843" max="3843" width="3.7109375" style="234" customWidth="1"/>
    <col min="3844" max="3844" width="13.28515625" style="234" customWidth="1"/>
    <col min="3845" max="3845" width="13.140625" style="234" bestFit="1" customWidth="1"/>
    <col min="3846" max="3846" width="9.28515625" style="234" customWidth="1"/>
    <col min="3847" max="4096" width="9.140625" style="234"/>
    <col min="4097" max="4097" width="54.42578125" style="234" customWidth="1"/>
    <col min="4098" max="4098" width="5.85546875" style="234" customWidth="1"/>
    <col min="4099" max="4099" width="3.7109375" style="234" customWidth="1"/>
    <col min="4100" max="4100" width="13.28515625" style="234" customWidth="1"/>
    <col min="4101" max="4101" width="13.140625" style="234" bestFit="1" customWidth="1"/>
    <col min="4102" max="4102" width="9.28515625" style="234" customWidth="1"/>
    <col min="4103" max="4352" width="9.140625" style="234"/>
    <col min="4353" max="4353" width="54.42578125" style="234" customWidth="1"/>
    <col min="4354" max="4354" width="5.85546875" style="234" customWidth="1"/>
    <col min="4355" max="4355" width="3.7109375" style="234" customWidth="1"/>
    <col min="4356" max="4356" width="13.28515625" style="234" customWidth="1"/>
    <col min="4357" max="4357" width="13.140625" style="234" bestFit="1" customWidth="1"/>
    <col min="4358" max="4358" width="9.28515625" style="234" customWidth="1"/>
    <col min="4359" max="4608" width="9.140625" style="234"/>
    <col min="4609" max="4609" width="54.42578125" style="234" customWidth="1"/>
    <col min="4610" max="4610" width="5.85546875" style="234" customWidth="1"/>
    <col min="4611" max="4611" width="3.7109375" style="234" customWidth="1"/>
    <col min="4612" max="4612" width="13.28515625" style="234" customWidth="1"/>
    <col min="4613" max="4613" width="13.140625" style="234" bestFit="1" customWidth="1"/>
    <col min="4614" max="4614" width="9.28515625" style="234" customWidth="1"/>
    <col min="4615" max="4864" width="9.140625" style="234"/>
    <col min="4865" max="4865" width="54.42578125" style="234" customWidth="1"/>
    <col min="4866" max="4866" width="5.85546875" style="234" customWidth="1"/>
    <col min="4867" max="4867" width="3.7109375" style="234" customWidth="1"/>
    <col min="4868" max="4868" width="13.28515625" style="234" customWidth="1"/>
    <col min="4869" max="4869" width="13.140625" style="234" bestFit="1" customWidth="1"/>
    <col min="4870" max="4870" width="9.28515625" style="234" customWidth="1"/>
    <col min="4871" max="5120" width="9.140625" style="234"/>
    <col min="5121" max="5121" width="54.42578125" style="234" customWidth="1"/>
    <col min="5122" max="5122" width="5.85546875" style="234" customWidth="1"/>
    <col min="5123" max="5123" width="3.7109375" style="234" customWidth="1"/>
    <col min="5124" max="5124" width="13.28515625" style="234" customWidth="1"/>
    <col min="5125" max="5125" width="13.140625" style="234" bestFit="1" customWidth="1"/>
    <col min="5126" max="5126" width="9.28515625" style="234" customWidth="1"/>
    <col min="5127" max="5376" width="9.140625" style="234"/>
    <col min="5377" max="5377" width="54.42578125" style="234" customWidth="1"/>
    <col min="5378" max="5378" width="5.85546875" style="234" customWidth="1"/>
    <col min="5379" max="5379" width="3.7109375" style="234" customWidth="1"/>
    <col min="5380" max="5380" width="13.28515625" style="234" customWidth="1"/>
    <col min="5381" max="5381" width="13.140625" style="234" bestFit="1" customWidth="1"/>
    <col min="5382" max="5382" width="9.28515625" style="234" customWidth="1"/>
    <col min="5383" max="5632" width="9.140625" style="234"/>
    <col min="5633" max="5633" width="54.42578125" style="234" customWidth="1"/>
    <col min="5634" max="5634" width="5.85546875" style="234" customWidth="1"/>
    <col min="5635" max="5635" width="3.7109375" style="234" customWidth="1"/>
    <col min="5636" max="5636" width="13.28515625" style="234" customWidth="1"/>
    <col min="5637" max="5637" width="13.140625" style="234" bestFit="1" customWidth="1"/>
    <col min="5638" max="5638" width="9.28515625" style="234" customWidth="1"/>
    <col min="5639" max="5888" width="9.140625" style="234"/>
    <col min="5889" max="5889" width="54.42578125" style="234" customWidth="1"/>
    <col min="5890" max="5890" width="5.85546875" style="234" customWidth="1"/>
    <col min="5891" max="5891" width="3.7109375" style="234" customWidth="1"/>
    <col min="5892" max="5892" width="13.28515625" style="234" customWidth="1"/>
    <col min="5893" max="5893" width="13.140625" style="234" bestFit="1" customWidth="1"/>
    <col min="5894" max="5894" width="9.28515625" style="234" customWidth="1"/>
    <col min="5895" max="6144" width="9.140625" style="234"/>
    <col min="6145" max="6145" width="54.42578125" style="234" customWidth="1"/>
    <col min="6146" max="6146" width="5.85546875" style="234" customWidth="1"/>
    <col min="6147" max="6147" width="3.7109375" style="234" customWidth="1"/>
    <col min="6148" max="6148" width="13.28515625" style="234" customWidth="1"/>
    <col min="6149" max="6149" width="13.140625" style="234" bestFit="1" customWidth="1"/>
    <col min="6150" max="6150" width="9.28515625" style="234" customWidth="1"/>
    <col min="6151" max="6400" width="9.140625" style="234"/>
    <col min="6401" max="6401" width="54.42578125" style="234" customWidth="1"/>
    <col min="6402" max="6402" width="5.85546875" style="234" customWidth="1"/>
    <col min="6403" max="6403" width="3.7109375" style="234" customWidth="1"/>
    <col min="6404" max="6404" width="13.28515625" style="234" customWidth="1"/>
    <col min="6405" max="6405" width="13.140625" style="234" bestFit="1" customWidth="1"/>
    <col min="6406" max="6406" width="9.28515625" style="234" customWidth="1"/>
    <col min="6407" max="6656" width="9.140625" style="234"/>
    <col min="6657" max="6657" width="54.42578125" style="234" customWidth="1"/>
    <col min="6658" max="6658" width="5.85546875" style="234" customWidth="1"/>
    <col min="6659" max="6659" width="3.7109375" style="234" customWidth="1"/>
    <col min="6660" max="6660" width="13.28515625" style="234" customWidth="1"/>
    <col min="6661" max="6661" width="13.140625" style="234" bestFit="1" customWidth="1"/>
    <col min="6662" max="6662" width="9.28515625" style="234" customWidth="1"/>
    <col min="6663" max="6912" width="9.140625" style="234"/>
    <col min="6913" max="6913" width="54.42578125" style="234" customWidth="1"/>
    <col min="6914" max="6914" width="5.85546875" style="234" customWidth="1"/>
    <col min="6915" max="6915" width="3.7109375" style="234" customWidth="1"/>
    <col min="6916" max="6916" width="13.28515625" style="234" customWidth="1"/>
    <col min="6917" max="6917" width="13.140625" style="234" bestFit="1" customWidth="1"/>
    <col min="6918" max="6918" width="9.28515625" style="234" customWidth="1"/>
    <col min="6919" max="7168" width="9.140625" style="234"/>
    <col min="7169" max="7169" width="54.42578125" style="234" customWidth="1"/>
    <col min="7170" max="7170" width="5.85546875" style="234" customWidth="1"/>
    <col min="7171" max="7171" width="3.7109375" style="234" customWidth="1"/>
    <col min="7172" max="7172" width="13.28515625" style="234" customWidth="1"/>
    <col min="7173" max="7173" width="13.140625" style="234" bestFit="1" customWidth="1"/>
    <col min="7174" max="7174" width="9.28515625" style="234" customWidth="1"/>
    <col min="7175" max="7424" width="9.140625" style="234"/>
    <col min="7425" max="7425" width="54.42578125" style="234" customWidth="1"/>
    <col min="7426" max="7426" width="5.85546875" style="234" customWidth="1"/>
    <col min="7427" max="7427" width="3.7109375" style="234" customWidth="1"/>
    <col min="7428" max="7428" width="13.28515625" style="234" customWidth="1"/>
    <col min="7429" max="7429" width="13.140625" style="234" bestFit="1" customWidth="1"/>
    <col min="7430" max="7430" width="9.28515625" style="234" customWidth="1"/>
    <col min="7431" max="7680" width="9.140625" style="234"/>
    <col min="7681" max="7681" width="54.42578125" style="234" customWidth="1"/>
    <col min="7682" max="7682" width="5.85546875" style="234" customWidth="1"/>
    <col min="7683" max="7683" width="3.7109375" style="234" customWidth="1"/>
    <col min="7684" max="7684" width="13.28515625" style="234" customWidth="1"/>
    <col min="7685" max="7685" width="13.140625" style="234" bestFit="1" customWidth="1"/>
    <col min="7686" max="7686" width="9.28515625" style="234" customWidth="1"/>
    <col min="7687" max="7936" width="9.140625" style="234"/>
    <col min="7937" max="7937" width="54.42578125" style="234" customWidth="1"/>
    <col min="7938" max="7938" width="5.85546875" style="234" customWidth="1"/>
    <col min="7939" max="7939" width="3.7109375" style="234" customWidth="1"/>
    <col min="7940" max="7940" width="13.28515625" style="234" customWidth="1"/>
    <col min="7941" max="7941" width="13.140625" style="234" bestFit="1" customWidth="1"/>
    <col min="7942" max="7942" width="9.28515625" style="234" customWidth="1"/>
    <col min="7943" max="8192" width="9.140625" style="234"/>
    <col min="8193" max="8193" width="54.42578125" style="234" customWidth="1"/>
    <col min="8194" max="8194" width="5.85546875" style="234" customWidth="1"/>
    <col min="8195" max="8195" width="3.7109375" style="234" customWidth="1"/>
    <col min="8196" max="8196" width="13.28515625" style="234" customWidth="1"/>
    <col min="8197" max="8197" width="13.140625" style="234" bestFit="1" customWidth="1"/>
    <col min="8198" max="8198" width="9.28515625" style="234" customWidth="1"/>
    <col min="8199" max="8448" width="9.140625" style="234"/>
    <col min="8449" max="8449" width="54.42578125" style="234" customWidth="1"/>
    <col min="8450" max="8450" width="5.85546875" style="234" customWidth="1"/>
    <col min="8451" max="8451" width="3.7109375" style="234" customWidth="1"/>
    <col min="8452" max="8452" width="13.28515625" style="234" customWidth="1"/>
    <col min="8453" max="8453" width="13.140625" style="234" bestFit="1" customWidth="1"/>
    <col min="8454" max="8454" width="9.28515625" style="234" customWidth="1"/>
    <col min="8455" max="8704" width="9.140625" style="234"/>
    <col min="8705" max="8705" width="54.42578125" style="234" customWidth="1"/>
    <col min="8706" max="8706" width="5.85546875" style="234" customWidth="1"/>
    <col min="8707" max="8707" width="3.7109375" style="234" customWidth="1"/>
    <col min="8708" max="8708" width="13.28515625" style="234" customWidth="1"/>
    <col min="8709" max="8709" width="13.140625" style="234" bestFit="1" customWidth="1"/>
    <col min="8710" max="8710" width="9.28515625" style="234" customWidth="1"/>
    <col min="8711" max="8960" width="9.140625" style="234"/>
    <col min="8961" max="8961" width="54.42578125" style="234" customWidth="1"/>
    <col min="8962" max="8962" width="5.85546875" style="234" customWidth="1"/>
    <col min="8963" max="8963" width="3.7109375" style="234" customWidth="1"/>
    <col min="8964" max="8964" width="13.28515625" style="234" customWidth="1"/>
    <col min="8965" max="8965" width="13.140625" style="234" bestFit="1" customWidth="1"/>
    <col min="8966" max="8966" width="9.28515625" style="234" customWidth="1"/>
    <col min="8967" max="9216" width="9.140625" style="234"/>
    <col min="9217" max="9217" width="54.42578125" style="234" customWidth="1"/>
    <col min="9218" max="9218" width="5.85546875" style="234" customWidth="1"/>
    <col min="9219" max="9219" width="3.7109375" style="234" customWidth="1"/>
    <col min="9220" max="9220" width="13.28515625" style="234" customWidth="1"/>
    <col min="9221" max="9221" width="13.140625" style="234" bestFit="1" customWidth="1"/>
    <col min="9222" max="9222" width="9.28515625" style="234" customWidth="1"/>
    <col min="9223" max="9472" width="9.140625" style="234"/>
    <col min="9473" max="9473" width="54.42578125" style="234" customWidth="1"/>
    <col min="9474" max="9474" width="5.85546875" style="234" customWidth="1"/>
    <col min="9475" max="9475" width="3.7109375" style="234" customWidth="1"/>
    <col min="9476" max="9476" width="13.28515625" style="234" customWidth="1"/>
    <col min="9477" max="9477" width="13.140625" style="234" bestFit="1" customWidth="1"/>
    <col min="9478" max="9478" width="9.28515625" style="234" customWidth="1"/>
    <col min="9479" max="9728" width="9.140625" style="234"/>
    <col min="9729" max="9729" width="54.42578125" style="234" customWidth="1"/>
    <col min="9730" max="9730" width="5.85546875" style="234" customWidth="1"/>
    <col min="9731" max="9731" width="3.7109375" style="234" customWidth="1"/>
    <col min="9732" max="9732" width="13.28515625" style="234" customWidth="1"/>
    <col min="9733" max="9733" width="13.140625" style="234" bestFit="1" customWidth="1"/>
    <col min="9734" max="9734" width="9.28515625" style="234" customWidth="1"/>
    <col min="9735" max="9984" width="9.140625" style="234"/>
    <col min="9985" max="9985" width="54.42578125" style="234" customWidth="1"/>
    <col min="9986" max="9986" width="5.85546875" style="234" customWidth="1"/>
    <col min="9987" max="9987" width="3.7109375" style="234" customWidth="1"/>
    <col min="9988" max="9988" width="13.28515625" style="234" customWidth="1"/>
    <col min="9989" max="9989" width="13.140625" style="234" bestFit="1" customWidth="1"/>
    <col min="9990" max="9990" width="9.28515625" style="234" customWidth="1"/>
    <col min="9991" max="10240" width="9.140625" style="234"/>
    <col min="10241" max="10241" width="54.42578125" style="234" customWidth="1"/>
    <col min="10242" max="10242" width="5.85546875" style="234" customWidth="1"/>
    <col min="10243" max="10243" width="3.7109375" style="234" customWidth="1"/>
    <col min="10244" max="10244" width="13.28515625" style="234" customWidth="1"/>
    <col min="10245" max="10245" width="13.140625" style="234" bestFit="1" customWidth="1"/>
    <col min="10246" max="10246" width="9.28515625" style="234" customWidth="1"/>
    <col min="10247" max="10496" width="9.140625" style="234"/>
    <col min="10497" max="10497" width="54.42578125" style="234" customWidth="1"/>
    <col min="10498" max="10498" width="5.85546875" style="234" customWidth="1"/>
    <col min="10499" max="10499" width="3.7109375" style="234" customWidth="1"/>
    <col min="10500" max="10500" width="13.28515625" style="234" customWidth="1"/>
    <col min="10501" max="10501" width="13.140625" style="234" bestFit="1" customWidth="1"/>
    <col min="10502" max="10502" width="9.28515625" style="234" customWidth="1"/>
    <col min="10503" max="10752" width="9.140625" style="234"/>
    <col min="10753" max="10753" width="54.42578125" style="234" customWidth="1"/>
    <col min="10754" max="10754" width="5.85546875" style="234" customWidth="1"/>
    <col min="10755" max="10755" width="3.7109375" style="234" customWidth="1"/>
    <col min="10756" max="10756" width="13.28515625" style="234" customWidth="1"/>
    <col min="10757" max="10757" width="13.140625" style="234" bestFit="1" customWidth="1"/>
    <col min="10758" max="10758" width="9.28515625" style="234" customWidth="1"/>
    <col min="10759" max="11008" width="9.140625" style="234"/>
    <col min="11009" max="11009" width="54.42578125" style="234" customWidth="1"/>
    <col min="11010" max="11010" width="5.85546875" style="234" customWidth="1"/>
    <col min="11011" max="11011" width="3.7109375" style="234" customWidth="1"/>
    <col min="11012" max="11012" width="13.28515625" style="234" customWidth="1"/>
    <col min="11013" max="11013" width="13.140625" style="234" bestFit="1" customWidth="1"/>
    <col min="11014" max="11014" width="9.28515625" style="234" customWidth="1"/>
    <col min="11015" max="11264" width="9.140625" style="234"/>
    <col min="11265" max="11265" width="54.42578125" style="234" customWidth="1"/>
    <col min="11266" max="11266" width="5.85546875" style="234" customWidth="1"/>
    <col min="11267" max="11267" width="3.7109375" style="234" customWidth="1"/>
    <col min="11268" max="11268" width="13.28515625" style="234" customWidth="1"/>
    <col min="11269" max="11269" width="13.140625" style="234" bestFit="1" customWidth="1"/>
    <col min="11270" max="11270" width="9.28515625" style="234" customWidth="1"/>
    <col min="11271" max="11520" width="9.140625" style="234"/>
    <col min="11521" max="11521" width="54.42578125" style="234" customWidth="1"/>
    <col min="11522" max="11522" width="5.85546875" style="234" customWidth="1"/>
    <col min="11523" max="11523" width="3.7109375" style="234" customWidth="1"/>
    <col min="11524" max="11524" width="13.28515625" style="234" customWidth="1"/>
    <col min="11525" max="11525" width="13.140625" style="234" bestFit="1" customWidth="1"/>
    <col min="11526" max="11526" width="9.28515625" style="234" customWidth="1"/>
    <col min="11527" max="11776" width="9.140625" style="234"/>
    <col min="11777" max="11777" width="54.42578125" style="234" customWidth="1"/>
    <col min="11778" max="11778" width="5.85546875" style="234" customWidth="1"/>
    <col min="11779" max="11779" width="3.7109375" style="234" customWidth="1"/>
    <col min="11780" max="11780" width="13.28515625" style="234" customWidth="1"/>
    <col min="11781" max="11781" width="13.140625" style="234" bestFit="1" customWidth="1"/>
    <col min="11782" max="11782" width="9.28515625" style="234" customWidth="1"/>
    <col min="11783" max="12032" width="9.140625" style="234"/>
    <col min="12033" max="12033" width="54.42578125" style="234" customWidth="1"/>
    <col min="12034" max="12034" width="5.85546875" style="234" customWidth="1"/>
    <col min="12035" max="12035" width="3.7109375" style="234" customWidth="1"/>
    <col min="12036" max="12036" width="13.28515625" style="234" customWidth="1"/>
    <col min="12037" max="12037" width="13.140625" style="234" bestFit="1" customWidth="1"/>
    <col min="12038" max="12038" width="9.28515625" style="234" customWidth="1"/>
    <col min="12039" max="12288" width="9.140625" style="234"/>
    <col min="12289" max="12289" width="54.42578125" style="234" customWidth="1"/>
    <col min="12290" max="12290" width="5.85546875" style="234" customWidth="1"/>
    <col min="12291" max="12291" width="3.7109375" style="234" customWidth="1"/>
    <col min="12292" max="12292" width="13.28515625" style="234" customWidth="1"/>
    <col min="12293" max="12293" width="13.140625" style="234" bestFit="1" customWidth="1"/>
    <col min="12294" max="12294" width="9.28515625" style="234" customWidth="1"/>
    <col min="12295" max="12544" width="9.140625" style="234"/>
    <col min="12545" max="12545" width="54.42578125" style="234" customWidth="1"/>
    <col min="12546" max="12546" width="5.85546875" style="234" customWidth="1"/>
    <col min="12547" max="12547" width="3.7109375" style="234" customWidth="1"/>
    <col min="12548" max="12548" width="13.28515625" style="234" customWidth="1"/>
    <col min="12549" max="12549" width="13.140625" style="234" bestFit="1" customWidth="1"/>
    <col min="12550" max="12550" width="9.28515625" style="234" customWidth="1"/>
    <col min="12551" max="12800" width="9.140625" style="234"/>
    <col min="12801" max="12801" width="54.42578125" style="234" customWidth="1"/>
    <col min="12802" max="12802" width="5.85546875" style="234" customWidth="1"/>
    <col min="12803" max="12803" width="3.7109375" style="234" customWidth="1"/>
    <col min="12804" max="12804" width="13.28515625" style="234" customWidth="1"/>
    <col min="12805" max="12805" width="13.140625" style="234" bestFit="1" customWidth="1"/>
    <col min="12806" max="12806" width="9.28515625" style="234" customWidth="1"/>
    <col min="12807" max="13056" width="9.140625" style="234"/>
    <col min="13057" max="13057" width="54.42578125" style="234" customWidth="1"/>
    <col min="13058" max="13058" width="5.85546875" style="234" customWidth="1"/>
    <col min="13059" max="13059" width="3.7109375" style="234" customWidth="1"/>
    <col min="13060" max="13060" width="13.28515625" style="234" customWidth="1"/>
    <col min="13061" max="13061" width="13.140625" style="234" bestFit="1" customWidth="1"/>
    <col min="13062" max="13062" width="9.28515625" style="234" customWidth="1"/>
    <col min="13063" max="13312" width="9.140625" style="234"/>
    <col min="13313" max="13313" width="54.42578125" style="234" customWidth="1"/>
    <col min="13314" max="13314" width="5.85546875" style="234" customWidth="1"/>
    <col min="13315" max="13315" width="3.7109375" style="234" customWidth="1"/>
    <col min="13316" max="13316" width="13.28515625" style="234" customWidth="1"/>
    <col min="13317" max="13317" width="13.140625" style="234" bestFit="1" customWidth="1"/>
    <col min="13318" max="13318" width="9.28515625" style="234" customWidth="1"/>
    <col min="13319" max="13568" width="9.140625" style="234"/>
    <col min="13569" max="13569" width="54.42578125" style="234" customWidth="1"/>
    <col min="13570" max="13570" width="5.85546875" style="234" customWidth="1"/>
    <col min="13571" max="13571" width="3.7109375" style="234" customWidth="1"/>
    <col min="13572" max="13572" width="13.28515625" style="234" customWidth="1"/>
    <col min="13573" max="13573" width="13.140625" style="234" bestFit="1" customWidth="1"/>
    <col min="13574" max="13574" width="9.28515625" style="234" customWidth="1"/>
    <col min="13575" max="13824" width="9.140625" style="234"/>
    <col min="13825" max="13825" width="54.42578125" style="234" customWidth="1"/>
    <col min="13826" max="13826" width="5.85546875" style="234" customWidth="1"/>
    <col min="13827" max="13827" width="3.7109375" style="234" customWidth="1"/>
    <col min="13828" max="13828" width="13.28515625" style="234" customWidth="1"/>
    <col min="13829" max="13829" width="13.140625" style="234" bestFit="1" customWidth="1"/>
    <col min="13830" max="13830" width="9.28515625" style="234" customWidth="1"/>
    <col min="13831" max="14080" width="9.140625" style="234"/>
    <col min="14081" max="14081" width="54.42578125" style="234" customWidth="1"/>
    <col min="14082" max="14082" width="5.85546875" style="234" customWidth="1"/>
    <col min="14083" max="14083" width="3.7109375" style="234" customWidth="1"/>
    <col min="14084" max="14084" width="13.28515625" style="234" customWidth="1"/>
    <col min="14085" max="14085" width="13.140625" style="234" bestFit="1" customWidth="1"/>
    <col min="14086" max="14086" width="9.28515625" style="234" customWidth="1"/>
    <col min="14087" max="14336" width="9.140625" style="234"/>
    <col min="14337" max="14337" width="54.42578125" style="234" customWidth="1"/>
    <col min="14338" max="14338" width="5.85546875" style="234" customWidth="1"/>
    <col min="14339" max="14339" width="3.7109375" style="234" customWidth="1"/>
    <col min="14340" max="14340" width="13.28515625" style="234" customWidth="1"/>
    <col min="14341" max="14341" width="13.140625" style="234" bestFit="1" customWidth="1"/>
    <col min="14342" max="14342" width="9.28515625" style="234" customWidth="1"/>
    <col min="14343" max="14592" width="9.140625" style="234"/>
    <col min="14593" max="14593" width="54.42578125" style="234" customWidth="1"/>
    <col min="14594" max="14594" width="5.85546875" style="234" customWidth="1"/>
    <col min="14595" max="14595" width="3.7109375" style="234" customWidth="1"/>
    <col min="14596" max="14596" width="13.28515625" style="234" customWidth="1"/>
    <col min="14597" max="14597" width="13.140625" style="234" bestFit="1" customWidth="1"/>
    <col min="14598" max="14598" width="9.28515625" style="234" customWidth="1"/>
    <col min="14599" max="14848" width="9.140625" style="234"/>
    <col min="14849" max="14849" width="54.42578125" style="234" customWidth="1"/>
    <col min="14850" max="14850" width="5.85546875" style="234" customWidth="1"/>
    <col min="14851" max="14851" width="3.7109375" style="234" customWidth="1"/>
    <col min="14852" max="14852" width="13.28515625" style="234" customWidth="1"/>
    <col min="14853" max="14853" width="13.140625" style="234" bestFit="1" customWidth="1"/>
    <col min="14854" max="14854" width="9.28515625" style="234" customWidth="1"/>
    <col min="14855" max="15104" width="9.140625" style="234"/>
    <col min="15105" max="15105" width="54.42578125" style="234" customWidth="1"/>
    <col min="15106" max="15106" width="5.85546875" style="234" customWidth="1"/>
    <col min="15107" max="15107" width="3.7109375" style="234" customWidth="1"/>
    <col min="15108" max="15108" width="13.28515625" style="234" customWidth="1"/>
    <col min="15109" max="15109" width="13.140625" style="234" bestFit="1" customWidth="1"/>
    <col min="15110" max="15110" width="9.28515625" style="234" customWidth="1"/>
    <col min="15111" max="15360" width="9.140625" style="234"/>
    <col min="15361" max="15361" width="54.42578125" style="234" customWidth="1"/>
    <col min="15362" max="15362" width="5.85546875" style="234" customWidth="1"/>
    <col min="15363" max="15363" width="3.7109375" style="234" customWidth="1"/>
    <col min="15364" max="15364" width="13.28515625" style="234" customWidth="1"/>
    <col min="15365" max="15365" width="13.140625" style="234" bestFit="1" customWidth="1"/>
    <col min="15366" max="15366" width="9.28515625" style="234" customWidth="1"/>
    <col min="15367" max="15616" width="9.140625" style="234"/>
    <col min="15617" max="15617" width="54.42578125" style="234" customWidth="1"/>
    <col min="15618" max="15618" width="5.85546875" style="234" customWidth="1"/>
    <col min="15619" max="15619" width="3.7109375" style="234" customWidth="1"/>
    <col min="15620" max="15620" width="13.28515625" style="234" customWidth="1"/>
    <col min="15621" max="15621" width="13.140625" style="234" bestFit="1" customWidth="1"/>
    <col min="15622" max="15622" width="9.28515625" style="234" customWidth="1"/>
    <col min="15623" max="15872" width="9.140625" style="234"/>
    <col min="15873" max="15873" width="54.42578125" style="234" customWidth="1"/>
    <col min="15874" max="15874" width="5.85546875" style="234" customWidth="1"/>
    <col min="15875" max="15875" width="3.7109375" style="234" customWidth="1"/>
    <col min="15876" max="15876" width="13.28515625" style="234" customWidth="1"/>
    <col min="15877" max="15877" width="13.140625" style="234" bestFit="1" customWidth="1"/>
    <col min="15878" max="15878" width="9.28515625" style="234" customWidth="1"/>
    <col min="15879" max="16128" width="9.140625" style="234"/>
    <col min="16129" max="16129" width="54.42578125" style="234" customWidth="1"/>
    <col min="16130" max="16130" width="5.85546875" style="234" customWidth="1"/>
    <col min="16131" max="16131" width="3.7109375" style="234" customWidth="1"/>
    <col min="16132" max="16132" width="13.28515625" style="234" customWidth="1"/>
    <col min="16133" max="16133" width="13.140625" style="234" bestFit="1" customWidth="1"/>
    <col min="16134" max="16134" width="9.28515625" style="234" customWidth="1"/>
    <col min="16135" max="16384" width="9.140625" style="234"/>
  </cols>
  <sheetData>
    <row r="1" spans="1:6" ht="21.95" customHeight="1">
      <c r="A1" s="233"/>
      <c r="D1" s="234"/>
      <c r="E1" s="234"/>
      <c r="F1" s="234"/>
    </row>
    <row r="2" spans="1:6" ht="21.95" customHeight="1">
      <c r="A2" s="235" t="s">
        <v>1033</v>
      </c>
      <c r="D2" s="234"/>
      <c r="E2" s="234"/>
      <c r="F2" s="234"/>
    </row>
    <row r="3" spans="1:6" ht="21.95" customHeight="1">
      <c r="A3" s="235" t="s">
        <v>1034</v>
      </c>
      <c r="D3" s="234"/>
      <c r="E3" s="234"/>
      <c r="F3" s="234"/>
    </row>
    <row r="4" spans="1:6" ht="21.95" customHeight="1">
      <c r="A4" s="235" t="s">
        <v>1035</v>
      </c>
      <c r="D4" s="234"/>
      <c r="E4" s="234"/>
      <c r="F4" s="234"/>
    </row>
    <row r="5" spans="1:6" ht="21.95" customHeight="1">
      <c r="A5" s="236" t="s">
        <v>1036</v>
      </c>
      <c r="D5" s="234"/>
      <c r="E5" s="234"/>
      <c r="F5" s="234"/>
    </row>
    <row r="6" spans="1:6" ht="21.95" customHeight="1" thickBot="1">
      <c r="A6" s="237"/>
      <c r="D6" s="234"/>
      <c r="E6" s="234"/>
      <c r="F6" s="234"/>
    </row>
    <row r="7" spans="1:6" ht="21.95" customHeight="1" thickTop="1" thickBot="1">
      <c r="A7" s="238" t="s">
        <v>1037</v>
      </c>
      <c r="B7" s="239"/>
      <c r="C7" s="239"/>
      <c r="D7" s="240" t="s">
        <v>1038</v>
      </c>
      <c r="E7" s="241"/>
      <c r="F7" s="242"/>
    </row>
    <row r="8" spans="1:6" ht="14.1" customHeight="1" thickTop="1">
      <c r="D8" s="234"/>
      <c r="E8" s="234"/>
      <c r="F8" s="234"/>
    </row>
    <row r="9" spans="1:6" ht="14.1" customHeight="1">
      <c r="D9" s="243"/>
      <c r="E9" s="243"/>
      <c r="F9" s="243"/>
    </row>
    <row r="10" spans="1:6" ht="21.95" customHeight="1">
      <c r="D10" s="244" t="s">
        <v>32</v>
      </c>
      <c r="E10" s="244" t="s">
        <v>33</v>
      </c>
      <c r="F10" s="244"/>
    </row>
    <row r="11" spans="1:6" ht="21.95" customHeight="1">
      <c r="A11" s="245" t="str">
        <f>+' POL VZT'!B4</f>
        <v>Zařízení č. 1 Klimatizace</v>
      </c>
      <c r="D11" s="246">
        <f>+' POL VZT'!H22</f>
        <v>0</v>
      </c>
      <c r="E11" s="246">
        <f>+' POL VZT'!I22</f>
        <v>0</v>
      </c>
      <c r="F11" s="246"/>
    </row>
    <row r="12" spans="1:6" ht="21.95" customHeight="1">
      <c r="A12" s="247" t="str">
        <f>+' POL VZT'!B24</f>
        <v>Zařízení č. 2 Klimatizace - demontáže</v>
      </c>
      <c r="D12" s="246">
        <f>+' POL VZT'!H31</f>
        <v>0</v>
      </c>
      <c r="E12" s="246">
        <f>+' POL VZT'!I31</f>
        <v>0</v>
      </c>
      <c r="F12" s="246"/>
    </row>
    <row r="13" spans="1:6" ht="14.1" customHeight="1">
      <c r="A13" s="245"/>
      <c r="D13" s="244"/>
      <c r="E13" s="244"/>
      <c r="F13" s="244"/>
    </row>
    <row r="14" spans="1:6" ht="14.1" customHeight="1">
      <c r="A14" s="245"/>
      <c r="D14" s="248"/>
      <c r="E14" s="248"/>
      <c r="F14" s="248"/>
    </row>
    <row r="15" spans="1:6" ht="21.95" customHeight="1">
      <c r="A15" s="249" t="s">
        <v>1039</v>
      </c>
      <c r="D15" s="250">
        <f>SUM(D11:D14)</f>
        <v>0</v>
      </c>
      <c r="E15" s="250">
        <f>SUM(E11:E14)</f>
        <v>0</v>
      </c>
      <c r="F15" s="251"/>
    </row>
    <row r="16" spans="1:6" ht="14.1" customHeight="1">
      <c r="A16" s="249"/>
      <c r="B16" s="252"/>
      <c r="C16" s="253"/>
      <c r="D16" s="246"/>
      <c r="E16" s="254"/>
      <c r="F16" s="254"/>
    </row>
    <row r="17" spans="1:6" ht="14.1" customHeight="1">
      <c r="A17" s="249"/>
      <c r="B17" s="252"/>
      <c r="C17" s="252"/>
      <c r="D17" s="246"/>
      <c r="E17" s="246"/>
      <c r="F17" s="246"/>
    </row>
    <row r="18" spans="1:6" ht="21.95" customHeight="1">
      <c r="A18" s="249" t="s">
        <v>1040</v>
      </c>
      <c r="B18" s="255">
        <v>3.5000000000000003E-2</v>
      </c>
      <c r="C18" s="252"/>
      <c r="D18" s="246">
        <f>D15*B18</f>
        <v>0</v>
      </c>
      <c r="E18" s="246"/>
      <c r="F18" s="246"/>
    </row>
    <row r="19" spans="1:6" ht="21.95" customHeight="1">
      <c r="D19" s="244"/>
      <c r="E19" s="244"/>
      <c r="F19" s="244"/>
    </row>
    <row r="20" spans="1:6" ht="21.95" customHeight="1">
      <c r="A20" s="256" t="s">
        <v>1041</v>
      </c>
      <c r="B20" s="257"/>
      <c r="C20" s="257"/>
      <c r="D20" s="258">
        <f>SUM(D15:D19)</f>
        <v>0</v>
      </c>
      <c r="E20" s="258">
        <f>SUM(E15:E19)</f>
        <v>0</v>
      </c>
      <c r="F20" s="246"/>
    </row>
    <row r="21" spans="1:6" ht="21.95" customHeight="1">
      <c r="A21" s="259"/>
      <c r="D21" s="260"/>
      <c r="E21" s="260"/>
      <c r="F21" s="246"/>
    </row>
    <row r="22" spans="1:6" ht="21.95" customHeight="1">
      <c r="A22" s="251" t="s">
        <v>1042</v>
      </c>
      <c r="B22" s="252"/>
      <c r="C22" s="252"/>
      <c r="D22" s="261"/>
      <c r="E22" s="246">
        <v>0</v>
      </c>
      <c r="F22" s="246"/>
    </row>
    <row r="23" spans="1:6" ht="21.95" customHeight="1">
      <c r="A23" s="251" t="s">
        <v>1043</v>
      </c>
      <c r="B23" s="252"/>
      <c r="C23" s="252"/>
      <c r="D23" s="261"/>
      <c r="E23" s="246">
        <v>0</v>
      </c>
      <c r="F23" s="246"/>
    </row>
    <row r="24" spans="1:6" ht="21.95" customHeight="1">
      <c r="A24" s="262" t="s">
        <v>1044</v>
      </c>
      <c r="B24" s="252"/>
      <c r="C24" s="252"/>
      <c r="D24" s="263"/>
      <c r="E24" s="246">
        <v>0</v>
      </c>
      <c r="F24" s="246"/>
    </row>
    <row r="25" spans="1:6" ht="21.95" customHeight="1">
      <c r="A25" s="251" t="s">
        <v>1045</v>
      </c>
      <c r="B25" s="252"/>
      <c r="C25" s="252"/>
      <c r="D25" s="263"/>
      <c r="E25" s="246">
        <v>0</v>
      </c>
      <c r="F25" s="246"/>
    </row>
    <row r="26" spans="1:6" ht="21.95" customHeight="1">
      <c r="A26" s="251" t="s">
        <v>1046</v>
      </c>
      <c r="B26" s="252"/>
      <c r="C26" s="252"/>
      <c r="D26" s="263"/>
      <c r="E26" s="246">
        <v>0</v>
      </c>
      <c r="F26" s="246"/>
    </row>
    <row r="27" spans="1:6" ht="60" customHeight="1">
      <c r="A27" s="262" t="s">
        <v>1047</v>
      </c>
      <c r="B27" s="252"/>
      <c r="C27" s="252"/>
      <c r="D27" s="263"/>
      <c r="E27" s="246">
        <v>0</v>
      </c>
      <c r="F27" s="246"/>
    </row>
    <row r="28" spans="1:6" ht="21.95" customHeight="1">
      <c r="A28" s="262" t="s">
        <v>1048</v>
      </c>
      <c r="B28" s="252"/>
      <c r="C28" s="252"/>
      <c r="D28" s="263"/>
      <c r="E28" s="246">
        <v>0</v>
      </c>
      <c r="F28" s="246"/>
    </row>
    <row r="29" spans="1:6" ht="21.95" customHeight="1">
      <c r="A29" s="251" t="s">
        <v>1049</v>
      </c>
      <c r="B29" s="252"/>
      <c r="C29" s="252"/>
      <c r="D29" s="263"/>
      <c r="E29" s="246">
        <v>0</v>
      </c>
      <c r="F29" s="246"/>
    </row>
    <row r="30" spans="1:6" ht="21.95" customHeight="1">
      <c r="A30" s="264"/>
      <c r="D30" s="263"/>
      <c r="E30" s="246"/>
      <c r="F30" s="246"/>
    </row>
    <row r="31" spans="1:6" ht="21.95" customHeight="1">
      <c r="A31" s="256" t="s">
        <v>1050</v>
      </c>
      <c r="B31" s="257"/>
      <c r="C31" s="257"/>
      <c r="D31" s="265"/>
      <c r="E31" s="258">
        <f>SUM(E21:E30)</f>
        <v>0</v>
      </c>
      <c r="F31" s="246"/>
    </row>
    <row r="32" spans="1:6" ht="14.1" customHeight="1">
      <c r="E32" s="254"/>
      <c r="F32" s="254"/>
    </row>
    <row r="33" spans="1:6" ht="14.1" customHeight="1">
      <c r="E33" s="254"/>
      <c r="F33" s="254"/>
    </row>
    <row r="34" spans="1:6" ht="14.1" customHeight="1"/>
    <row r="35" spans="1:6" ht="21.95" customHeight="1">
      <c r="A35" s="256" t="s">
        <v>1039</v>
      </c>
      <c r="B35" s="257"/>
      <c r="C35" s="257"/>
      <c r="D35" s="258">
        <f>D20+D31</f>
        <v>0</v>
      </c>
      <c r="E35" s="250">
        <f>E20+E31</f>
        <v>0</v>
      </c>
      <c r="F35" s="267"/>
    </row>
    <row r="36" spans="1:6" ht="14.1" customHeight="1">
      <c r="D36" s="261"/>
      <c r="E36" s="259"/>
      <c r="F36" s="259"/>
    </row>
    <row r="37" spans="1:6" ht="14.1" customHeight="1">
      <c r="D37" s="261"/>
      <c r="E37" s="259"/>
      <c r="F37" s="259"/>
    </row>
    <row r="38" spans="1:6" ht="14.1" customHeight="1">
      <c r="D38" s="263"/>
      <c r="E38" s="263"/>
      <c r="F38" s="263"/>
    </row>
    <row r="39" spans="1:6" ht="18.75" customHeight="1">
      <c r="A39" s="256" t="s">
        <v>1051</v>
      </c>
      <c r="B39" s="257"/>
      <c r="C39" s="257"/>
      <c r="D39" s="258">
        <f>D35+E35</f>
        <v>0</v>
      </c>
      <c r="E39" s="258"/>
      <c r="F39" s="263"/>
    </row>
    <row r="40" spans="1:6" ht="20.100000000000001" customHeight="1"/>
    <row r="41" spans="1:6" ht="20.100000000000001" customHeight="1"/>
    <row r="42" spans="1:6" ht="20.100000000000001" customHeight="1">
      <c r="A42" s="268"/>
    </row>
    <row r="43" spans="1:6" s="270" customFormat="1" ht="20.100000000000001" customHeight="1">
      <c r="A43" s="269" t="s">
        <v>1052</v>
      </c>
      <c r="D43" s="271"/>
      <c r="E43" s="271"/>
      <c r="F43" s="271"/>
    </row>
    <row r="44" spans="1:6" s="273" customFormat="1" ht="20.100000000000001" customHeight="1">
      <c r="A44" s="272" t="s">
        <v>1053</v>
      </c>
      <c r="D44" s="274"/>
      <c r="E44" s="274"/>
      <c r="F44" s="274"/>
    </row>
    <row r="45" spans="1:6" s="275" customFormat="1" ht="20.100000000000001" customHeight="1">
      <c r="A45" s="234"/>
      <c r="B45" s="234"/>
      <c r="C45" s="234"/>
      <c r="D45" s="266"/>
      <c r="E45" s="266"/>
      <c r="F45" s="266"/>
    </row>
    <row r="46" spans="1:6" s="275" customFormat="1" ht="20.100000000000001" customHeight="1">
      <c r="A46" s="234"/>
      <c r="B46" s="234"/>
      <c r="C46" s="234"/>
      <c r="D46" s="266"/>
      <c r="E46" s="266"/>
      <c r="F46" s="266"/>
    </row>
    <row r="51" s="234" customFormat="1" ht="3.75" hidden="1" customHeight="1"/>
  </sheetData>
  <pageMargins left="0.70866141732283472" right="0.70866141732283472" top="0.78740157480314965" bottom="0.78740157480314965" header="0.51181102362204722" footer="0.51181102362204722"/>
  <pageSetup paperSize="9" scale="64" orientation="portrait" horizontalDpi="360" verticalDpi="360" r:id="rId1"/>
  <headerFooter alignWithMargins="0">
    <oddHeader xml:space="preserve">&amp;CVZT
</oddHeader>
  </headerFooter>
  <rowBreaks count="1" manualBreakCount="1">
    <brk id="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F235-9B50-4F74-B7BB-A0E168C17166}">
  <dimension ref="A1:K32"/>
  <sheetViews>
    <sheetView zoomScaleNormal="100" zoomScaleSheetLayoutView="100" workbookViewId="0">
      <pane xSplit="1" ySplit="2" topLeftCell="B21" activePane="bottomRight" state="frozen"/>
      <selection pane="topRight"/>
      <selection pane="bottomLeft"/>
      <selection pane="bottomRight" activeCell="G41" sqref="G41"/>
    </sheetView>
  </sheetViews>
  <sheetFormatPr defaultRowHeight="12.75"/>
  <cols>
    <col min="1" max="1" width="8.28515625" style="284" customWidth="1"/>
    <col min="2" max="2" width="60.7109375" style="268" customWidth="1"/>
    <col min="3" max="3" width="6.7109375" style="243" customWidth="1"/>
    <col min="4" max="4" width="6.7109375" style="284" customWidth="1"/>
    <col min="5" max="5" width="14.7109375" style="266" customWidth="1"/>
    <col min="6" max="6" width="5.85546875" style="266" customWidth="1"/>
    <col min="7" max="7" width="16.140625" style="266" customWidth="1"/>
    <col min="8" max="8" width="13" style="266" customWidth="1"/>
    <col min="9" max="9" width="14.140625" style="266" customWidth="1"/>
    <col min="10" max="10" width="7.85546875" style="234" hidden="1" customWidth="1"/>
    <col min="11" max="11" width="20.140625" style="277" bestFit="1" customWidth="1"/>
    <col min="12" max="256" width="9.140625" style="234"/>
    <col min="257" max="257" width="8.28515625" style="234" customWidth="1"/>
    <col min="258" max="258" width="60.7109375" style="234" customWidth="1"/>
    <col min="259" max="260" width="6.7109375" style="234" customWidth="1"/>
    <col min="261" max="261" width="14.7109375" style="234" customWidth="1"/>
    <col min="262" max="262" width="5.85546875" style="234" customWidth="1"/>
    <col min="263" max="263" width="16.140625" style="234" customWidth="1"/>
    <col min="264" max="264" width="13" style="234" customWidth="1"/>
    <col min="265" max="265" width="14.140625" style="234" customWidth="1"/>
    <col min="266" max="266" width="0" style="234" hidden="1" customWidth="1"/>
    <col min="267" max="267" width="20.140625" style="234" bestFit="1" customWidth="1"/>
    <col min="268" max="512" width="9.140625" style="234"/>
    <col min="513" max="513" width="8.28515625" style="234" customWidth="1"/>
    <col min="514" max="514" width="60.7109375" style="234" customWidth="1"/>
    <col min="515" max="516" width="6.7109375" style="234" customWidth="1"/>
    <col min="517" max="517" width="14.7109375" style="234" customWidth="1"/>
    <col min="518" max="518" width="5.85546875" style="234" customWidth="1"/>
    <col min="519" max="519" width="16.140625" style="234" customWidth="1"/>
    <col min="520" max="520" width="13" style="234" customWidth="1"/>
    <col min="521" max="521" width="14.140625" style="234" customWidth="1"/>
    <col min="522" max="522" width="0" style="234" hidden="1" customWidth="1"/>
    <col min="523" max="523" width="20.140625" style="234" bestFit="1" customWidth="1"/>
    <col min="524" max="768" width="9.140625" style="234"/>
    <col min="769" max="769" width="8.28515625" style="234" customWidth="1"/>
    <col min="770" max="770" width="60.7109375" style="234" customWidth="1"/>
    <col min="771" max="772" width="6.7109375" style="234" customWidth="1"/>
    <col min="773" max="773" width="14.7109375" style="234" customWidth="1"/>
    <col min="774" max="774" width="5.85546875" style="234" customWidth="1"/>
    <col min="775" max="775" width="16.140625" style="234" customWidth="1"/>
    <col min="776" max="776" width="13" style="234" customWidth="1"/>
    <col min="777" max="777" width="14.140625" style="234" customWidth="1"/>
    <col min="778" max="778" width="0" style="234" hidden="1" customWidth="1"/>
    <col min="779" max="779" width="20.140625" style="234" bestFit="1" customWidth="1"/>
    <col min="780" max="1024" width="9.140625" style="234"/>
    <col min="1025" max="1025" width="8.28515625" style="234" customWidth="1"/>
    <col min="1026" max="1026" width="60.7109375" style="234" customWidth="1"/>
    <col min="1027" max="1028" width="6.7109375" style="234" customWidth="1"/>
    <col min="1029" max="1029" width="14.7109375" style="234" customWidth="1"/>
    <col min="1030" max="1030" width="5.85546875" style="234" customWidth="1"/>
    <col min="1031" max="1031" width="16.140625" style="234" customWidth="1"/>
    <col min="1032" max="1032" width="13" style="234" customWidth="1"/>
    <col min="1033" max="1033" width="14.140625" style="234" customWidth="1"/>
    <col min="1034" max="1034" width="0" style="234" hidden="1" customWidth="1"/>
    <col min="1035" max="1035" width="20.140625" style="234" bestFit="1" customWidth="1"/>
    <col min="1036" max="1280" width="9.140625" style="234"/>
    <col min="1281" max="1281" width="8.28515625" style="234" customWidth="1"/>
    <col min="1282" max="1282" width="60.7109375" style="234" customWidth="1"/>
    <col min="1283" max="1284" width="6.7109375" style="234" customWidth="1"/>
    <col min="1285" max="1285" width="14.7109375" style="234" customWidth="1"/>
    <col min="1286" max="1286" width="5.85546875" style="234" customWidth="1"/>
    <col min="1287" max="1287" width="16.140625" style="234" customWidth="1"/>
    <col min="1288" max="1288" width="13" style="234" customWidth="1"/>
    <col min="1289" max="1289" width="14.140625" style="234" customWidth="1"/>
    <col min="1290" max="1290" width="0" style="234" hidden="1" customWidth="1"/>
    <col min="1291" max="1291" width="20.140625" style="234" bestFit="1" customWidth="1"/>
    <col min="1292" max="1536" width="9.140625" style="234"/>
    <col min="1537" max="1537" width="8.28515625" style="234" customWidth="1"/>
    <col min="1538" max="1538" width="60.7109375" style="234" customWidth="1"/>
    <col min="1539" max="1540" width="6.7109375" style="234" customWidth="1"/>
    <col min="1541" max="1541" width="14.7109375" style="234" customWidth="1"/>
    <col min="1542" max="1542" width="5.85546875" style="234" customWidth="1"/>
    <col min="1543" max="1543" width="16.140625" style="234" customWidth="1"/>
    <col min="1544" max="1544" width="13" style="234" customWidth="1"/>
    <col min="1545" max="1545" width="14.140625" style="234" customWidth="1"/>
    <col min="1546" max="1546" width="0" style="234" hidden="1" customWidth="1"/>
    <col min="1547" max="1547" width="20.140625" style="234" bestFit="1" customWidth="1"/>
    <col min="1548" max="1792" width="9.140625" style="234"/>
    <col min="1793" max="1793" width="8.28515625" style="234" customWidth="1"/>
    <col min="1794" max="1794" width="60.7109375" style="234" customWidth="1"/>
    <col min="1795" max="1796" width="6.7109375" style="234" customWidth="1"/>
    <col min="1797" max="1797" width="14.7109375" style="234" customWidth="1"/>
    <col min="1798" max="1798" width="5.85546875" style="234" customWidth="1"/>
    <col min="1799" max="1799" width="16.140625" style="234" customWidth="1"/>
    <col min="1800" max="1800" width="13" style="234" customWidth="1"/>
    <col min="1801" max="1801" width="14.140625" style="234" customWidth="1"/>
    <col min="1802" max="1802" width="0" style="234" hidden="1" customWidth="1"/>
    <col min="1803" max="1803" width="20.140625" style="234" bestFit="1" customWidth="1"/>
    <col min="1804" max="2048" width="9.140625" style="234"/>
    <col min="2049" max="2049" width="8.28515625" style="234" customWidth="1"/>
    <col min="2050" max="2050" width="60.7109375" style="234" customWidth="1"/>
    <col min="2051" max="2052" width="6.7109375" style="234" customWidth="1"/>
    <col min="2053" max="2053" width="14.7109375" style="234" customWidth="1"/>
    <col min="2054" max="2054" width="5.85546875" style="234" customWidth="1"/>
    <col min="2055" max="2055" width="16.140625" style="234" customWidth="1"/>
    <col min="2056" max="2056" width="13" style="234" customWidth="1"/>
    <col min="2057" max="2057" width="14.140625" style="234" customWidth="1"/>
    <col min="2058" max="2058" width="0" style="234" hidden="1" customWidth="1"/>
    <col min="2059" max="2059" width="20.140625" style="234" bestFit="1" customWidth="1"/>
    <col min="2060" max="2304" width="9.140625" style="234"/>
    <col min="2305" max="2305" width="8.28515625" style="234" customWidth="1"/>
    <col min="2306" max="2306" width="60.7109375" style="234" customWidth="1"/>
    <col min="2307" max="2308" width="6.7109375" style="234" customWidth="1"/>
    <col min="2309" max="2309" width="14.7109375" style="234" customWidth="1"/>
    <col min="2310" max="2310" width="5.85546875" style="234" customWidth="1"/>
    <col min="2311" max="2311" width="16.140625" style="234" customWidth="1"/>
    <col min="2312" max="2312" width="13" style="234" customWidth="1"/>
    <col min="2313" max="2313" width="14.140625" style="234" customWidth="1"/>
    <col min="2314" max="2314" width="0" style="234" hidden="1" customWidth="1"/>
    <col min="2315" max="2315" width="20.140625" style="234" bestFit="1" customWidth="1"/>
    <col min="2316" max="2560" width="9.140625" style="234"/>
    <col min="2561" max="2561" width="8.28515625" style="234" customWidth="1"/>
    <col min="2562" max="2562" width="60.7109375" style="234" customWidth="1"/>
    <col min="2563" max="2564" width="6.7109375" style="234" customWidth="1"/>
    <col min="2565" max="2565" width="14.7109375" style="234" customWidth="1"/>
    <col min="2566" max="2566" width="5.85546875" style="234" customWidth="1"/>
    <col min="2567" max="2567" width="16.140625" style="234" customWidth="1"/>
    <col min="2568" max="2568" width="13" style="234" customWidth="1"/>
    <col min="2569" max="2569" width="14.140625" style="234" customWidth="1"/>
    <col min="2570" max="2570" width="0" style="234" hidden="1" customWidth="1"/>
    <col min="2571" max="2571" width="20.140625" style="234" bestFit="1" customWidth="1"/>
    <col min="2572" max="2816" width="9.140625" style="234"/>
    <col min="2817" max="2817" width="8.28515625" style="234" customWidth="1"/>
    <col min="2818" max="2818" width="60.7109375" style="234" customWidth="1"/>
    <col min="2819" max="2820" width="6.7109375" style="234" customWidth="1"/>
    <col min="2821" max="2821" width="14.7109375" style="234" customWidth="1"/>
    <col min="2822" max="2822" width="5.85546875" style="234" customWidth="1"/>
    <col min="2823" max="2823" width="16.140625" style="234" customWidth="1"/>
    <col min="2824" max="2824" width="13" style="234" customWidth="1"/>
    <col min="2825" max="2825" width="14.140625" style="234" customWidth="1"/>
    <col min="2826" max="2826" width="0" style="234" hidden="1" customWidth="1"/>
    <col min="2827" max="2827" width="20.140625" style="234" bestFit="1" customWidth="1"/>
    <col min="2828" max="3072" width="9.140625" style="234"/>
    <col min="3073" max="3073" width="8.28515625" style="234" customWidth="1"/>
    <col min="3074" max="3074" width="60.7109375" style="234" customWidth="1"/>
    <col min="3075" max="3076" width="6.7109375" style="234" customWidth="1"/>
    <col min="3077" max="3077" width="14.7109375" style="234" customWidth="1"/>
    <col min="3078" max="3078" width="5.85546875" style="234" customWidth="1"/>
    <col min="3079" max="3079" width="16.140625" style="234" customWidth="1"/>
    <col min="3080" max="3080" width="13" style="234" customWidth="1"/>
    <col min="3081" max="3081" width="14.140625" style="234" customWidth="1"/>
    <col min="3082" max="3082" width="0" style="234" hidden="1" customWidth="1"/>
    <col min="3083" max="3083" width="20.140625" style="234" bestFit="1" customWidth="1"/>
    <col min="3084" max="3328" width="9.140625" style="234"/>
    <col min="3329" max="3329" width="8.28515625" style="234" customWidth="1"/>
    <col min="3330" max="3330" width="60.7109375" style="234" customWidth="1"/>
    <col min="3331" max="3332" width="6.7109375" style="234" customWidth="1"/>
    <col min="3333" max="3333" width="14.7109375" style="234" customWidth="1"/>
    <col min="3334" max="3334" width="5.85546875" style="234" customWidth="1"/>
    <col min="3335" max="3335" width="16.140625" style="234" customWidth="1"/>
    <col min="3336" max="3336" width="13" style="234" customWidth="1"/>
    <col min="3337" max="3337" width="14.140625" style="234" customWidth="1"/>
    <col min="3338" max="3338" width="0" style="234" hidden="1" customWidth="1"/>
    <col min="3339" max="3339" width="20.140625" style="234" bestFit="1" customWidth="1"/>
    <col min="3340" max="3584" width="9.140625" style="234"/>
    <col min="3585" max="3585" width="8.28515625" style="234" customWidth="1"/>
    <col min="3586" max="3586" width="60.7109375" style="234" customWidth="1"/>
    <col min="3587" max="3588" width="6.7109375" style="234" customWidth="1"/>
    <col min="3589" max="3589" width="14.7109375" style="234" customWidth="1"/>
    <col min="3590" max="3590" width="5.85546875" style="234" customWidth="1"/>
    <col min="3591" max="3591" width="16.140625" style="234" customWidth="1"/>
    <col min="3592" max="3592" width="13" style="234" customWidth="1"/>
    <col min="3593" max="3593" width="14.140625" style="234" customWidth="1"/>
    <col min="3594" max="3594" width="0" style="234" hidden="1" customWidth="1"/>
    <col min="3595" max="3595" width="20.140625" style="234" bestFit="1" customWidth="1"/>
    <col min="3596" max="3840" width="9.140625" style="234"/>
    <col min="3841" max="3841" width="8.28515625" style="234" customWidth="1"/>
    <col min="3842" max="3842" width="60.7109375" style="234" customWidth="1"/>
    <col min="3843" max="3844" width="6.7109375" style="234" customWidth="1"/>
    <col min="3845" max="3845" width="14.7109375" style="234" customWidth="1"/>
    <col min="3846" max="3846" width="5.85546875" style="234" customWidth="1"/>
    <col min="3847" max="3847" width="16.140625" style="234" customWidth="1"/>
    <col min="3848" max="3848" width="13" style="234" customWidth="1"/>
    <col min="3849" max="3849" width="14.140625" style="234" customWidth="1"/>
    <col min="3850" max="3850" width="0" style="234" hidden="1" customWidth="1"/>
    <col min="3851" max="3851" width="20.140625" style="234" bestFit="1" customWidth="1"/>
    <col min="3852" max="4096" width="9.140625" style="234"/>
    <col min="4097" max="4097" width="8.28515625" style="234" customWidth="1"/>
    <col min="4098" max="4098" width="60.7109375" style="234" customWidth="1"/>
    <col min="4099" max="4100" width="6.7109375" style="234" customWidth="1"/>
    <col min="4101" max="4101" width="14.7109375" style="234" customWidth="1"/>
    <col min="4102" max="4102" width="5.85546875" style="234" customWidth="1"/>
    <col min="4103" max="4103" width="16.140625" style="234" customWidth="1"/>
    <col min="4104" max="4104" width="13" style="234" customWidth="1"/>
    <col min="4105" max="4105" width="14.140625" style="234" customWidth="1"/>
    <col min="4106" max="4106" width="0" style="234" hidden="1" customWidth="1"/>
    <col min="4107" max="4107" width="20.140625" style="234" bestFit="1" customWidth="1"/>
    <col min="4108" max="4352" width="9.140625" style="234"/>
    <col min="4353" max="4353" width="8.28515625" style="234" customWidth="1"/>
    <col min="4354" max="4354" width="60.7109375" style="234" customWidth="1"/>
    <col min="4355" max="4356" width="6.7109375" style="234" customWidth="1"/>
    <col min="4357" max="4357" width="14.7109375" style="234" customWidth="1"/>
    <col min="4358" max="4358" width="5.85546875" style="234" customWidth="1"/>
    <col min="4359" max="4359" width="16.140625" style="234" customWidth="1"/>
    <col min="4360" max="4360" width="13" style="234" customWidth="1"/>
    <col min="4361" max="4361" width="14.140625" style="234" customWidth="1"/>
    <col min="4362" max="4362" width="0" style="234" hidden="1" customWidth="1"/>
    <col min="4363" max="4363" width="20.140625" style="234" bestFit="1" customWidth="1"/>
    <col min="4364" max="4608" width="9.140625" style="234"/>
    <col min="4609" max="4609" width="8.28515625" style="234" customWidth="1"/>
    <col min="4610" max="4610" width="60.7109375" style="234" customWidth="1"/>
    <col min="4611" max="4612" width="6.7109375" style="234" customWidth="1"/>
    <col min="4613" max="4613" width="14.7109375" style="234" customWidth="1"/>
    <col min="4614" max="4614" width="5.85546875" style="234" customWidth="1"/>
    <col min="4615" max="4615" width="16.140625" style="234" customWidth="1"/>
    <col min="4616" max="4616" width="13" style="234" customWidth="1"/>
    <col min="4617" max="4617" width="14.140625" style="234" customWidth="1"/>
    <col min="4618" max="4618" width="0" style="234" hidden="1" customWidth="1"/>
    <col min="4619" max="4619" width="20.140625" style="234" bestFit="1" customWidth="1"/>
    <col min="4620" max="4864" width="9.140625" style="234"/>
    <col min="4865" max="4865" width="8.28515625" style="234" customWidth="1"/>
    <col min="4866" max="4866" width="60.7109375" style="234" customWidth="1"/>
    <col min="4867" max="4868" width="6.7109375" style="234" customWidth="1"/>
    <col min="4869" max="4869" width="14.7109375" style="234" customWidth="1"/>
    <col min="4870" max="4870" width="5.85546875" style="234" customWidth="1"/>
    <col min="4871" max="4871" width="16.140625" style="234" customWidth="1"/>
    <col min="4872" max="4872" width="13" style="234" customWidth="1"/>
    <col min="4873" max="4873" width="14.140625" style="234" customWidth="1"/>
    <col min="4874" max="4874" width="0" style="234" hidden="1" customWidth="1"/>
    <col min="4875" max="4875" width="20.140625" style="234" bestFit="1" customWidth="1"/>
    <col min="4876" max="5120" width="9.140625" style="234"/>
    <col min="5121" max="5121" width="8.28515625" style="234" customWidth="1"/>
    <col min="5122" max="5122" width="60.7109375" style="234" customWidth="1"/>
    <col min="5123" max="5124" width="6.7109375" style="234" customWidth="1"/>
    <col min="5125" max="5125" width="14.7109375" style="234" customWidth="1"/>
    <col min="5126" max="5126" width="5.85546875" style="234" customWidth="1"/>
    <col min="5127" max="5127" width="16.140625" style="234" customWidth="1"/>
    <col min="5128" max="5128" width="13" style="234" customWidth="1"/>
    <col min="5129" max="5129" width="14.140625" style="234" customWidth="1"/>
    <col min="5130" max="5130" width="0" style="234" hidden="1" customWidth="1"/>
    <col min="5131" max="5131" width="20.140625" style="234" bestFit="1" customWidth="1"/>
    <col min="5132" max="5376" width="9.140625" style="234"/>
    <col min="5377" max="5377" width="8.28515625" style="234" customWidth="1"/>
    <col min="5378" max="5378" width="60.7109375" style="234" customWidth="1"/>
    <col min="5379" max="5380" width="6.7109375" style="234" customWidth="1"/>
    <col min="5381" max="5381" width="14.7109375" style="234" customWidth="1"/>
    <col min="5382" max="5382" width="5.85546875" style="234" customWidth="1"/>
    <col min="5383" max="5383" width="16.140625" style="234" customWidth="1"/>
    <col min="5384" max="5384" width="13" style="234" customWidth="1"/>
    <col min="5385" max="5385" width="14.140625" style="234" customWidth="1"/>
    <col min="5386" max="5386" width="0" style="234" hidden="1" customWidth="1"/>
    <col min="5387" max="5387" width="20.140625" style="234" bestFit="1" customWidth="1"/>
    <col min="5388" max="5632" width="9.140625" style="234"/>
    <col min="5633" max="5633" width="8.28515625" style="234" customWidth="1"/>
    <col min="5634" max="5634" width="60.7109375" style="234" customWidth="1"/>
    <col min="5635" max="5636" width="6.7109375" style="234" customWidth="1"/>
    <col min="5637" max="5637" width="14.7109375" style="234" customWidth="1"/>
    <col min="5638" max="5638" width="5.85546875" style="234" customWidth="1"/>
    <col min="5639" max="5639" width="16.140625" style="234" customWidth="1"/>
    <col min="5640" max="5640" width="13" style="234" customWidth="1"/>
    <col min="5641" max="5641" width="14.140625" style="234" customWidth="1"/>
    <col min="5642" max="5642" width="0" style="234" hidden="1" customWidth="1"/>
    <col min="5643" max="5643" width="20.140625" style="234" bestFit="1" customWidth="1"/>
    <col min="5644" max="5888" width="9.140625" style="234"/>
    <col min="5889" max="5889" width="8.28515625" style="234" customWidth="1"/>
    <col min="5890" max="5890" width="60.7109375" style="234" customWidth="1"/>
    <col min="5891" max="5892" width="6.7109375" style="234" customWidth="1"/>
    <col min="5893" max="5893" width="14.7109375" style="234" customWidth="1"/>
    <col min="5894" max="5894" width="5.85546875" style="234" customWidth="1"/>
    <col min="5895" max="5895" width="16.140625" style="234" customWidth="1"/>
    <col min="5896" max="5896" width="13" style="234" customWidth="1"/>
    <col min="5897" max="5897" width="14.140625" style="234" customWidth="1"/>
    <col min="5898" max="5898" width="0" style="234" hidden="1" customWidth="1"/>
    <col min="5899" max="5899" width="20.140625" style="234" bestFit="1" customWidth="1"/>
    <col min="5900" max="6144" width="9.140625" style="234"/>
    <col min="6145" max="6145" width="8.28515625" style="234" customWidth="1"/>
    <col min="6146" max="6146" width="60.7109375" style="234" customWidth="1"/>
    <col min="6147" max="6148" width="6.7109375" style="234" customWidth="1"/>
    <col min="6149" max="6149" width="14.7109375" style="234" customWidth="1"/>
    <col min="6150" max="6150" width="5.85546875" style="234" customWidth="1"/>
    <col min="6151" max="6151" width="16.140625" style="234" customWidth="1"/>
    <col min="6152" max="6152" width="13" style="234" customWidth="1"/>
    <col min="6153" max="6153" width="14.140625" style="234" customWidth="1"/>
    <col min="6154" max="6154" width="0" style="234" hidden="1" customWidth="1"/>
    <col min="6155" max="6155" width="20.140625" style="234" bestFit="1" customWidth="1"/>
    <col min="6156" max="6400" width="9.140625" style="234"/>
    <col min="6401" max="6401" width="8.28515625" style="234" customWidth="1"/>
    <col min="6402" max="6402" width="60.7109375" style="234" customWidth="1"/>
    <col min="6403" max="6404" width="6.7109375" style="234" customWidth="1"/>
    <col min="6405" max="6405" width="14.7109375" style="234" customWidth="1"/>
    <col min="6406" max="6406" width="5.85546875" style="234" customWidth="1"/>
    <col min="6407" max="6407" width="16.140625" style="234" customWidth="1"/>
    <col min="6408" max="6408" width="13" style="234" customWidth="1"/>
    <col min="6409" max="6409" width="14.140625" style="234" customWidth="1"/>
    <col min="6410" max="6410" width="0" style="234" hidden="1" customWidth="1"/>
    <col min="6411" max="6411" width="20.140625" style="234" bestFit="1" customWidth="1"/>
    <col min="6412" max="6656" width="9.140625" style="234"/>
    <col min="6657" max="6657" width="8.28515625" style="234" customWidth="1"/>
    <col min="6658" max="6658" width="60.7109375" style="234" customWidth="1"/>
    <col min="6659" max="6660" width="6.7109375" style="234" customWidth="1"/>
    <col min="6661" max="6661" width="14.7109375" style="234" customWidth="1"/>
    <col min="6662" max="6662" width="5.85546875" style="234" customWidth="1"/>
    <col min="6663" max="6663" width="16.140625" style="234" customWidth="1"/>
    <col min="6664" max="6664" width="13" style="234" customWidth="1"/>
    <col min="6665" max="6665" width="14.140625" style="234" customWidth="1"/>
    <col min="6666" max="6666" width="0" style="234" hidden="1" customWidth="1"/>
    <col min="6667" max="6667" width="20.140625" style="234" bestFit="1" customWidth="1"/>
    <col min="6668" max="6912" width="9.140625" style="234"/>
    <col min="6913" max="6913" width="8.28515625" style="234" customWidth="1"/>
    <col min="6914" max="6914" width="60.7109375" style="234" customWidth="1"/>
    <col min="6915" max="6916" width="6.7109375" style="234" customWidth="1"/>
    <col min="6917" max="6917" width="14.7109375" style="234" customWidth="1"/>
    <col min="6918" max="6918" width="5.85546875" style="234" customWidth="1"/>
    <col min="6919" max="6919" width="16.140625" style="234" customWidth="1"/>
    <col min="6920" max="6920" width="13" style="234" customWidth="1"/>
    <col min="6921" max="6921" width="14.140625" style="234" customWidth="1"/>
    <col min="6922" max="6922" width="0" style="234" hidden="1" customWidth="1"/>
    <col min="6923" max="6923" width="20.140625" style="234" bestFit="1" customWidth="1"/>
    <col min="6924" max="7168" width="9.140625" style="234"/>
    <col min="7169" max="7169" width="8.28515625" style="234" customWidth="1"/>
    <col min="7170" max="7170" width="60.7109375" style="234" customWidth="1"/>
    <col min="7171" max="7172" width="6.7109375" style="234" customWidth="1"/>
    <col min="7173" max="7173" width="14.7109375" style="234" customWidth="1"/>
    <col min="7174" max="7174" width="5.85546875" style="234" customWidth="1"/>
    <col min="7175" max="7175" width="16.140625" style="234" customWidth="1"/>
    <col min="7176" max="7176" width="13" style="234" customWidth="1"/>
    <col min="7177" max="7177" width="14.140625" style="234" customWidth="1"/>
    <col min="7178" max="7178" width="0" style="234" hidden="1" customWidth="1"/>
    <col min="7179" max="7179" width="20.140625" style="234" bestFit="1" customWidth="1"/>
    <col min="7180" max="7424" width="9.140625" style="234"/>
    <col min="7425" max="7425" width="8.28515625" style="234" customWidth="1"/>
    <col min="7426" max="7426" width="60.7109375" style="234" customWidth="1"/>
    <col min="7427" max="7428" width="6.7109375" style="234" customWidth="1"/>
    <col min="7429" max="7429" width="14.7109375" style="234" customWidth="1"/>
    <col min="7430" max="7430" width="5.85546875" style="234" customWidth="1"/>
    <col min="7431" max="7431" width="16.140625" style="234" customWidth="1"/>
    <col min="7432" max="7432" width="13" style="234" customWidth="1"/>
    <col min="7433" max="7433" width="14.140625" style="234" customWidth="1"/>
    <col min="7434" max="7434" width="0" style="234" hidden="1" customWidth="1"/>
    <col min="7435" max="7435" width="20.140625" style="234" bestFit="1" customWidth="1"/>
    <col min="7436" max="7680" width="9.140625" style="234"/>
    <col min="7681" max="7681" width="8.28515625" style="234" customWidth="1"/>
    <col min="7682" max="7682" width="60.7109375" style="234" customWidth="1"/>
    <col min="7683" max="7684" width="6.7109375" style="234" customWidth="1"/>
    <col min="7685" max="7685" width="14.7109375" style="234" customWidth="1"/>
    <col min="7686" max="7686" width="5.85546875" style="234" customWidth="1"/>
    <col min="7687" max="7687" width="16.140625" style="234" customWidth="1"/>
    <col min="7688" max="7688" width="13" style="234" customWidth="1"/>
    <col min="7689" max="7689" width="14.140625" style="234" customWidth="1"/>
    <col min="7690" max="7690" width="0" style="234" hidden="1" customWidth="1"/>
    <col min="7691" max="7691" width="20.140625" style="234" bestFit="1" customWidth="1"/>
    <col min="7692" max="7936" width="9.140625" style="234"/>
    <col min="7937" max="7937" width="8.28515625" style="234" customWidth="1"/>
    <col min="7938" max="7938" width="60.7109375" style="234" customWidth="1"/>
    <col min="7939" max="7940" width="6.7109375" style="234" customWidth="1"/>
    <col min="7941" max="7941" width="14.7109375" style="234" customWidth="1"/>
    <col min="7942" max="7942" width="5.85546875" style="234" customWidth="1"/>
    <col min="7943" max="7943" width="16.140625" style="234" customWidth="1"/>
    <col min="7944" max="7944" width="13" style="234" customWidth="1"/>
    <col min="7945" max="7945" width="14.140625" style="234" customWidth="1"/>
    <col min="7946" max="7946" width="0" style="234" hidden="1" customWidth="1"/>
    <col min="7947" max="7947" width="20.140625" style="234" bestFit="1" customWidth="1"/>
    <col min="7948" max="8192" width="9.140625" style="234"/>
    <col min="8193" max="8193" width="8.28515625" style="234" customWidth="1"/>
    <col min="8194" max="8194" width="60.7109375" style="234" customWidth="1"/>
    <col min="8195" max="8196" width="6.7109375" style="234" customWidth="1"/>
    <col min="8197" max="8197" width="14.7109375" style="234" customWidth="1"/>
    <col min="8198" max="8198" width="5.85546875" style="234" customWidth="1"/>
    <col min="8199" max="8199" width="16.140625" style="234" customWidth="1"/>
    <col min="8200" max="8200" width="13" style="234" customWidth="1"/>
    <col min="8201" max="8201" width="14.140625" style="234" customWidth="1"/>
    <col min="8202" max="8202" width="0" style="234" hidden="1" customWidth="1"/>
    <col min="8203" max="8203" width="20.140625" style="234" bestFit="1" customWidth="1"/>
    <col min="8204" max="8448" width="9.140625" style="234"/>
    <col min="8449" max="8449" width="8.28515625" style="234" customWidth="1"/>
    <col min="8450" max="8450" width="60.7109375" style="234" customWidth="1"/>
    <col min="8451" max="8452" width="6.7109375" style="234" customWidth="1"/>
    <col min="8453" max="8453" width="14.7109375" style="234" customWidth="1"/>
    <col min="8454" max="8454" width="5.85546875" style="234" customWidth="1"/>
    <col min="8455" max="8455" width="16.140625" style="234" customWidth="1"/>
    <col min="8456" max="8456" width="13" style="234" customWidth="1"/>
    <col min="8457" max="8457" width="14.140625" style="234" customWidth="1"/>
    <col min="8458" max="8458" width="0" style="234" hidden="1" customWidth="1"/>
    <col min="8459" max="8459" width="20.140625" style="234" bestFit="1" customWidth="1"/>
    <col min="8460" max="8704" width="9.140625" style="234"/>
    <col min="8705" max="8705" width="8.28515625" style="234" customWidth="1"/>
    <col min="8706" max="8706" width="60.7109375" style="234" customWidth="1"/>
    <col min="8707" max="8708" width="6.7109375" style="234" customWidth="1"/>
    <col min="8709" max="8709" width="14.7109375" style="234" customWidth="1"/>
    <col min="8710" max="8710" width="5.85546875" style="234" customWidth="1"/>
    <col min="8711" max="8711" width="16.140625" style="234" customWidth="1"/>
    <col min="8712" max="8712" width="13" style="234" customWidth="1"/>
    <col min="8713" max="8713" width="14.140625" style="234" customWidth="1"/>
    <col min="8714" max="8714" width="0" style="234" hidden="1" customWidth="1"/>
    <col min="8715" max="8715" width="20.140625" style="234" bestFit="1" customWidth="1"/>
    <col min="8716" max="8960" width="9.140625" style="234"/>
    <col min="8961" max="8961" width="8.28515625" style="234" customWidth="1"/>
    <col min="8962" max="8962" width="60.7109375" style="234" customWidth="1"/>
    <col min="8963" max="8964" width="6.7109375" style="234" customWidth="1"/>
    <col min="8965" max="8965" width="14.7109375" style="234" customWidth="1"/>
    <col min="8966" max="8966" width="5.85546875" style="234" customWidth="1"/>
    <col min="8967" max="8967" width="16.140625" style="234" customWidth="1"/>
    <col min="8968" max="8968" width="13" style="234" customWidth="1"/>
    <col min="8969" max="8969" width="14.140625" style="234" customWidth="1"/>
    <col min="8970" max="8970" width="0" style="234" hidden="1" customWidth="1"/>
    <col min="8971" max="8971" width="20.140625" style="234" bestFit="1" customWidth="1"/>
    <col min="8972" max="9216" width="9.140625" style="234"/>
    <col min="9217" max="9217" width="8.28515625" style="234" customWidth="1"/>
    <col min="9218" max="9218" width="60.7109375" style="234" customWidth="1"/>
    <col min="9219" max="9220" width="6.7109375" style="234" customWidth="1"/>
    <col min="9221" max="9221" width="14.7109375" style="234" customWidth="1"/>
    <col min="9222" max="9222" width="5.85546875" style="234" customWidth="1"/>
    <col min="9223" max="9223" width="16.140625" style="234" customWidth="1"/>
    <col min="9224" max="9224" width="13" style="234" customWidth="1"/>
    <col min="9225" max="9225" width="14.140625" style="234" customWidth="1"/>
    <col min="9226" max="9226" width="0" style="234" hidden="1" customWidth="1"/>
    <col min="9227" max="9227" width="20.140625" style="234" bestFit="1" customWidth="1"/>
    <col min="9228" max="9472" width="9.140625" style="234"/>
    <col min="9473" max="9473" width="8.28515625" style="234" customWidth="1"/>
    <col min="9474" max="9474" width="60.7109375" style="234" customWidth="1"/>
    <col min="9475" max="9476" width="6.7109375" style="234" customWidth="1"/>
    <col min="9477" max="9477" width="14.7109375" style="234" customWidth="1"/>
    <col min="9478" max="9478" width="5.85546875" style="234" customWidth="1"/>
    <col min="9479" max="9479" width="16.140625" style="234" customWidth="1"/>
    <col min="9480" max="9480" width="13" style="234" customWidth="1"/>
    <col min="9481" max="9481" width="14.140625" style="234" customWidth="1"/>
    <col min="9482" max="9482" width="0" style="234" hidden="1" customWidth="1"/>
    <col min="9483" max="9483" width="20.140625" style="234" bestFit="1" customWidth="1"/>
    <col min="9484" max="9728" width="9.140625" style="234"/>
    <col min="9729" max="9729" width="8.28515625" style="234" customWidth="1"/>
    <col min="9730" max="9730" width="60.7109375" style="234" customWidth="1"/>
    <col min="9731" max="9732" width="6.7109375" style="234" customWidth="1"/>
    <col min="9733" max="9733" width="14.7109375" style="234" customWidth="1"/>
    <col min="9734" max="9734" width="5.85546875" style="234" customWidth="1"/>
    <col min="9735" max="9735" width="16.140625" style="234" customWidth="1"/>
    <col min="9736" max="9736" width="13" style="234" customWidth="1"/>
    <col min="9737" max="9737" width="14.140625" style="234" customWidth="1"/>
    <col min="9738" max="9738" width="0" style="234" hidden="1" customWidth="1"/>
    <col min="9739" max="9739" width="20.140625" style="234" bestFit="1" customWidth="1"/>
    <col min="9740" max="9984" width="9.140625" style="234"/>
    <col min="9985" max="9985" width="8.28515625" style="234" customWidth="1"/>
    <col min="9986" max="9986" width="60.7109375" style="234" customWidth="1"/>
    <col min="9987" max="9988" width="6.7109375" style="234" customWidth="1"/>
    <col min="9989" max="9989" width="14.7109375" style="234" customWidth="1"/>
    <col min="9990" max="9990" width="5.85546875" style="234" customWidth="1"/>
    <col min="9991" max="9991" width="16.140625" style="234" customWidth="1"/>
    <col min="9992" max="9992" width="13" style="234" customWidth="1"/>
    <col min="9993" max="9993" width="14.140625" style="234" customWidth="1"/>
    <col min="9994" max="9994" width="0" style="234" hidden="1" customWidth="1"/>
    <col min="9995" max="9995" width="20.140625" style="234" bestFit="1" customWidth="1"/>
    <col min="9996" max="10240" width="9.140625" style="234"/>
    <col min="10241" max="10241" width="8.28515625" style="234" customWidth="1"/>
    <col min="10242" max="10242" width="60.7109375" style="234" customWidth="1"/>
    <col min="10243" max="10244" width="6.7109375" style="234" customWidth="1"/>
    <col min="10245" max="10245" width="14.7109375" style="234" customWidth="1"/>
    <col min="10246" max="10246" width="5.85546875" style="234" customWidth="1"/>
    <col min="10247" max="10247" width="16.140625" style="234" customWidth="1"/>
    <col min="10248" max="10248" width="13" style="234" customWidth="1"/>
    <col min="10249" max="10249" width="14.140625" style="234" customWidth="1"/>
    <col min="10250" max="10250" width="0" style="234" hidden="1" customWidth="1"/>
    <col min="10251" max="10251" width="20.140625" style="234" bestFit="1" customWidth="1"/>
    <col min="10252" max="10496" width="9.140625" style="234"/>
    <col min="10497" max="10497" width="8.28515625" style="234" customWidth="1"/>
    <col min="10498" max="10498" width="60.7109375" style="234" customWidth="1"/>
    <col min="10499" max="10500" width="6.7109375" style="234" customWidth="1"/>
    <col min="10501" max="10501" width="14.7109375" style="234" customWidth="1"/>
    <col min="10502" max="10502" width="5.85546875" style="234" customWidth="1"/>
    <col min="10503" max="10503" width="16.140625" style="234" customWidth="1"/>
    <col min="10504" max="10504" width="13" style="234" customWidth="1"/>
    <col min="10505" max="10505" width="14.140625" style="234" customWidth="1"/>
    <col min="10506" max="10506" width="0" style="234" hidden="1" customWidth="1"/>
    <col min="10507" max="10507" width="20.140625" style="234" bestFit="1" customWidth="1"/>
    <col min="10508" max="10752" width="9.140625" style="234"/>
    <col min="10753" max="10753" width="8.28515625" style="234" customWidth="1"/>
    <col min="10754" max="10754" width="60.7109375" style="234" customWidth="1"/>
    <col min="10755" max="10756" width="6.7109375" style="234" customWidth="1"/>
    <col min="10757" max="10757" width="14.7109375" style="234" customWidth="1"/>
    <col min="10758" max="10758" width="5.85546875" style="234" customWidth="1"/>
    <col min="10759" max="10759" width="16.140625" style="234" customWidth="1"/>
    <col min="10760" max="10760" width="13" style="234" customWidth="1"/>
    <col min="10761" max="10761" width="14.140625" style="234" customWidth="1"/>
    <col min="10762" max="10762" width="0" style="234" hidden="1" customWidth="1"/>
    <col min="10763" max="10763" width="20.140625" style="234" bestFit="1" customWidth="1"/>
    <col min="10764" max="11008" width="9.140625" style="234"/>
    <col min="11009" max="11009" width="8.28515625" style="234" customWidth="1"/>
    <col min="11010" max="11010" width="60.7109375" style="234" customWidth="1"/>
    <col min="11011" max="11012" width="6.7109375" style="234" customWidth="1"/>
    <col min="11013" max="11013" width="14.7109375" style="234" customWidth="1"/>
    <col min="11014" max="11014" width="5.85546875" style="234" customWidth="1"/>
    <col min="11015" max="11015" width="16.140625" style="234" customWidth="1"/>
    <col min="11016" max="11016" width="13" style="234" customWidth="1"/>
    <col min="11017" max="11017" width="14.140625" style="234" customWidth="1"/>
    <col min="11018" max="11018" width="0" style="234" hidden="1" customWidth="1"/>
    <col min="11019" max="11019" width="20.140625" style="234" bestFit="1" customWidth="1"/>
    <col min="11020" max="11264" width="9.140625" style="234"/>
    <col min="11265" max="11265" width="8.28515625" style="234" customWidth="1"/>
    <col min="11266" max="11266" width="60.7109375" style="234" customWidth="1"/>
    <col min="11267" max="11268" width="6.7109375" style="234" customWidth="1"/>
    <col min="11269" max="11269" width="14.7109375" style="234" customWidth="1"/>
    <col min="11270" max="11270" width="5.85546875" style="234" customWidth="1"/>
    <col min="11271" max="11271" width="16.140625" style="234" customWidth="1"/>
    <col min="11272" max="11272" width="13" style="234" customWidth="1"/>
    <col min="11273" max="11273" width="14.140625" style="234" customWidth="1"/>
    <col min="11274" max="11274" width="0" style="234" hidden="1" customWidth="1"/>
    <col min="11275" max="11275" width="20.140625" style="234" bestFit="1" customWidth="1"/>
    <col min="11276" max="11520" width="9.140625" style="234"/>
    <col min="11521" max="11521" width="8.28515625" style="234" customWidth="1"/>
    <col min="11522" max="11522" width="60.7109375" style="234" customWidth="1"/>
    <col min="11523" max="11524" width="6.7109375" style="234" customWidth="1"/>
    <col min="11525" max="11525" width="14.7109375" style="234" customWidth="1"/>
    <col min="11526" max="11526" width="5.85546875" style="234" customWidth="1"/>
    <col min="11527" max="11527" width="16.140625" style="234" customWidth="1"/>
    <col min="11528" max="11528" width="13" style="234" customWidth="1"/>
    <col min="11529" max="11529" width="14.140625" style="234" customWidth="1"/>
    <col min="11530" max="11530" width="0" style="234" hidden="1" customWidth="1"/>
    <col min="11531" max="11531" width="20.140625" style="234" bestFit="1" customWidth="1"/>
    <col min="11532" max="11776" width="9.140625" style="234"/>
    <col min="11777" max="11777" width="8.28515625" style="234" customWidth="1"/>
    <col min="11778" max="11778" width="60.7109375" style="234" customWidth="1"/>
    <col min="11779" max="11780" width="6.7109375" style="234" customWidth="1"/>
    <col min="11781" max="11781" width="14.7109375" style="234" customWidth="1"/>
    <col min="11782" max="11782" width="5.85546875" style="234" customWidth="1"/>
    <col min="11783" max="11783" width="16.140625" style="234" customWidth="1"/>
    <col min="11784" max="11784" width="13" style="234" customWidth="1"/>
    <col min="11785" max="11785" width="14.140625" style="234" customWidth="1"/>
    <col min="11786" max="11786" width="0" style="234" hidden="1" customWidth="1"/>
    <col min="11787" max="11787" width="20.140625" style="234" bestFit="1" customWidth="1"/>
    <col min="11788" max="12032" width="9.140625" style="234"/>
    <col min="12033" max="12033" width="8.28515625" style="234" customWidth="1"/>
    <col min="12034" max="12034" width="60.7109375" style="234" customWidth="1"/>
    <col min="12035" max="12036" width="6.7109375" style="234" customWidth="1"/>
    <col min="12037" max="12037" width="14.7109375" style="234" customWidth="1"/>
    <col min="12038" max="12038" width="5.85546875" style="234" customWidth="1"/>
    <col min="12039" max="12039" width="16.140625" style="234" customWidth="1"/>
    <col min="12040" max="12040" width="13" style="234" customWidth="1"/>
    <col min="12041" max="12041" width="14.140625" style="234" customWidth="1"/>
    <col min="12042" max="12042" width="0" style="234" hidden="1" customWidth="1"/>
    <col min="12043" max="12043" width="20.140625" style="234" bestFit="1" customWidth="1"/>
    <col min="12044" max="12288" width="9.140625" style="234"/>
    <col min="12289" max="12289" width="8.28515625" style="234" customWidth="1"/>
    <col min="12290" max="12290" width="60.7109375" style="234" customWidth="1"/>
    <col min="12291" max="12292" width="6.7109375" style="234" customWidth="1"/>
    <col min="12293" max="12293" width="14.7109375" style="234" customWidth="1"/>
    <col min="12294" max="12294" width="5.85546875" style="234" customWidth="1"/>
    <col min="12295" max="12295" width="16.140625" style="234" customWidth="1"/>
    <col min="12296" max="12296" width="13" style="234" customWidth="1"/>
    <col min="12297" max="12297" width="14.140625" style="234" customWidth="1"/>
    <col min="12298" max="12298" width="0" style="234" hidden="1" customWidth="1"/>
    <col min="12299" max="12299" width="20.140625" style="234" bestFit="1" customWidth="1"/>
    <col min="12300" max="12544" width="9.140625" style="234"/>
    <col min="12545" max="12545" width="8.28515625" style="234" customWidth="1"/>
    <col min="12546" max="12546" width="60.7109375" style="234" customWidth="1"/>
    <col min="12547" max="12548" width="6.7109375" style="234" customWidth="1"/>
    <col min="12549" max="12549" width="14.7109375" style="234" customWidth="1"/>
    <col min="12550" max="12550" width="5.85546875" style="234" customWidth="1"/>
    <col min="12551" max="12551" width="16.140625" style="234" customWidth="1"/>
    <col min="12552" max="12552" width="13" style="234" customWidth="1"/>
    <col min="12553" max="12553" width="14.140625" style="234" customWidth="1"/>
    <col min="12554" max="12554" width="0" style="234" hidden="1" customWidth="1"/>
    <col min="12555" max="12555" width="20.140625" style="234" bestFit="1" customWidth="1"/>
    <col min="12556" max="12800" width="9.140625" style="234"/>
    <col min="12801" max="12801" width="8.28515625" style="234" customWidth="1"/>
    <col min="12802" max="12802" width="60.7109375" style="234" customWidth="1"/>
    <col min="12803" max="12804" width="6.7109375" style="234" customWidth="1"/>
    <col min="12805" max="12805" width="14.7109375" style="234" customWidth="1"/>
    <col min="12806" max="12806" width="5.85546875" style="234" customWidth="1"/>
    <col min="12807" max="12807" width="16.140625" style="234" customWidth="1"/>
    <col min="12808" max="12808" width="13" style="234" customWidth="1"/>
    <col min="12809" max="12809" width="14.140625" style="234" customWidth="1"/>
    <col min="12810" max="12810" width="0" style="234" hidden="1" customWidth="1"/>
    <col min="12811" max="12811" width="20.140625" style="234" bestFit="1" customWidth="1"/>
    <col min="12812" max="13056" width="9.140625" style="234"/>
    <col min="13057" max="13057" width="8.28515625" style="234" customWidth="1"/>
    <col min="13058" max="13058" width="60.7109375" style="234" customWidth="1"/>
    <col min="13059" max="13060" width="6.7109375" style="234" customWidth="1"/>
    <col min="13061" max="13061" width="14.7109375" style="234" customWidth="1"/>
    <col min="13062" max="13062" width="5.85546875" style="234" customWidth="1"/>
    <col min="13063" max="13063" width="16.140625" style="234" customWidth="1"/>
    <col min="13064" max="13064" width="13" style="234" customWidth="1"/>
    <col min="13065" max="13065" width="14.140625" style="234" customWidth="1"/>
    <col min="13066" max="13066" width="0" style="234" hidden="1" customWidth="1"/>
    <col min="13067" max="13067" width="20.140625" style="234" bestFit="1" customWidth="1"/>
    <col min="13068" max="13312" width="9.140625" style="234"/>
    <col min="13313" max="13313" width="8.28515625" style="234" customWidth="1"/>
    <col min="13314" max="13314" width="60.7109375" style="234" customWidth="1"/>
    <col min="13315" max="13316" width="6.7109375" style="234" customWidth="1"/>
    <col min="13317" max="13317" width="14.7109375" style="234" customWidth="1"/>
    <col min="13318" max="13318" width="5.85546875" style="234" customWidth="1"/>
    <col min="13319" max="13319" width="16.140625" style="234" customWidth="1"/>
    <col min="13320" max="13320" width="13" style="234" customWidth="1"/>
    <col min="13321" max="13321" width="14.140625" style="234" customWidth="1"/>
    <col min="13322" max="13322" width="0" style="234" hidden="1" customWidth="1"/>
    <col min="13323" max="13323" width="20.140625" style="234" bestFit="1" customWidth="1"/>
    <col min="13324" max="13568" width="9.140625" style="234"/>
    <col min="13569" max="13569" width="8.28515625" style="234" customWidth="1"/>
    <col min="13570" max="13570" width="60.7109375" style="234" customWidth="1"/>
    <col min="13571" max="13572" width="6.7109375" style="234" customWidth="1"/>
    <col min="13573" max="13573" width="14.7109375" style="234" customWidth="1"/>
    <col min="13574" max="13574" width="5.85546875" style="234" customWidth="1"/>
    <col min="13575" max="13575" width="16.140625" style="234" customWidth="1"/>
    <col min="13576" max="13576" width="13" style="234" customWidth="1"/>
    <col min="13577" max="13577" width="14.140625" style="234" customWidth="1"/>
    <col min="13578" max="13578" width="0" style="234" hidden="1" customWidth="1"/>
    <col min="13579" max="13579" width="20.140625" style="234" bestFit="1" customWidth="1"/>
    <col min="13580" max="13824" width="9.140625" style="234"/>
    <col min="13825" max="13825" width="8.28515625" style="234" customWidth="1"/>
    <col min="13826" max="13826" width="60.7109375" style="234" customWidth="1"/>
    <col min="13827" max="13828" width="6.7109375" style="234" customWidth="1"/>
    <col min="13829" max="13829" width="14.7109375" style="234" customWidth="1"/>
    <col min="13830" max="13830" width="5.85546875" style="234" customWidth="1"/>
    <col min="13831" max="13831" width="16.140625" style="234" customWidth="1"/>
    <col min="13832" max="13832" width="13" style="234" customWidth="1"/>
    <col min="13833" max="13833" width="14.140625" style="234" customWidth="1"/>
    <col min="13834" max="13834" width="0" style="234" hidden="1" customWidth="1"/>
    <col min="13835" max="13835" width="20.140625" style="234" bestFit="1" customWidth="1"/>
    <col min="13836" max="14080" width="9.140625" style="234"/>
    <col min="14081" max="14081" width="8.28515625" style="234" customWidth="1"/>
    <col min="14082" max="14082" width="60.7109375" style="234" customWidth="1"/>
    <col min="14083" max="14084" width="6.7109375" style="234" customWidth="1"/>
    <col min="14085" max="14085" width="14.7109375" style="234" customWidth="1"/>
    <col min="14086" max="14086" width="5.85546875" style="234" customWidth="1"/>
    <col min="14087" max="14087" width="16.140625" style="234" customWidth="1"/>
    <col min="14088" max="14088" width="13" style="234" customWidth="1"/>
    <col min="14089" max="14089" width="14.140625" style="234" customWidth="1"/>
    <col min="14090" max="14090" width="0" style="234" hidden="1" customWidth="1"/>
    <col min="14091" max="14091" width="20.140625" style="234" bestFit="1" customWidth="1"/>
    <col min="14092" max="14336" width="9.140625" style="234"/>
    <col min="14337" max="14337" width="8.28515625" style="234" customWidth="1"/>
    <col min="14338" max="14338" width="60.7109375" style="234" customWidth="1"/>
    <col min="14339" max="14340" width="6.7109375" style="234" customWidth="1"/>
    <col min="14341" max="14341" width="14.7109375" style="234" customWidth="1"/>
    <col min="14342" max="14342" width="5.85546875" style="234" customWidth="1"/>
    <col min="14343" max="14343" width="16.140625" style="234" customWidth="1"/>
    <col min="14344" max="14344" width="13" style="234" customWidth="1"/>
    <col min="14345" max="14345" width="14.140625" style="234" customWidth="1"/>
    <col min="14346" max="14346" width="0" style="234" hidden="1" customWidth="1"/>
    <col min="14347" max="14347" width="20.140625" style="234" bestFit="1" customWidth="1"/>
    <col min="14348" max="14592" width="9.140625" style="234"/>
    <col min="14593" max="14593" width="8.28515625" style="234" customWidth="1"/>
    <col min="14594" max="14594" width="60.7109375" style="234" customWidth="1"/>
    <col min="14595" max="14596" width="6.7109375" style="234" customWidth="1"/>
    <col min="14597" max="14597" width="14.7109375" style="234" customWidth="1"/>
    <col min="14598" max="14598" width="5.85546875" style="234" customWidth="1"/>
    <col min="14599" max="14599" width="16.140625" style="234" customWidth="1"/>
    <col min="14600" max="14600" width="13" style="234" customWidth="1"/>
    <col min="14601" max="14601" width="14.140625" style="234" customWidth="1"/>
    <col min="14602" max="14602" width="0" style="234" hidden="1" customWidth="1"/>
    <col min="14603" max="14603" width="20.140625" style="234" bestFit="1" customWidth="1"/>
    <col min="14604" max="14848" width="9.140625" style="234"/>
    <col min="14849" max="14849" width="8.28515625" style="234" customWidth="1"/>
    <col min="14850" max="14850" width="60.7109375" style="234" customWidth="1"/>
    <col min="14851" max="14852" width="6.7109375" style="234" customWidth="1"/>
    <col min="14853" max="14853" width="14.7109375" style="234" customWidth="1"/>
    <col min="14854" max="14854" width="5.85546875" style="234" customWidth="1"/>
    <col min="14855" max="14855" width="16.140625" style="234" customWidth="1"/>
    <col min="14856" max="14856" width="13" style="234" customWidth="1"/>
    <col min="14857" max="14857" width="14.140625" style="234" customWidth="1"/>
    <col min="14858" max="14858" width="0" style="234" hidden="1" customWidth="1"/>
    <col min="14859" max="14859" width="20.140625" style="234" bestFit="1" customWidth="1"/>
    <col min="14860" max="15104" width="9.140625" style="234"/>
    <col min="15105" max="15105" width="8.28515625" style="234" customWidth="1"/>
    <col min="15106" max="15106" width="60.7109375" style="234" customWidth="1"/>
    <col min="15107" max="15108" width="6.7109375" style="234" customWidth="1"/>
    <col min="15109" max="15109" width="14.7109375" style="234" customWidth="1"/>
    <col min="15110" max="15110" width="5.85546875" style="234" customWidth="1"/>
    <col min="15111" max="15111" width="16.140625" style="234" customWidth="1"/>
    <col min="15112" max="15112" width="13" style="234" customWidth="1"/>
    <col min="15113" max="15113" width="14.140625" style="234" customWidth="1"/>
    <col min="15114" max="15114" width="0" style="234" hidden="1" customWidth="1"/>
    <col min="15115" max="15115" width="20.140625" style="234" bestFit="1" customWidth="1"/>
    <col min="15116" max="15360" width="9.140625" style="234"/>
    <col min="15361" max="15361" width="8.28515625" style="234" customWidth="1"/>
    <col min="15362" max="15362" width="60.7109375" style="234" customWidth="1"/>
    <col min="15363" max="15364" width="6.7109375" style="234" customWidth="1"/>
    <col min="15365" max="15365" width="14.7109375" style="234" customWidth="1"/>
    <col min="15366" max="15366" width="5.85546875" style="234" customWidth="1"/>
    <col min="15367" max="15367" width="16.140625" style="234" customWidth="1"/>
    <col min="15368" max="15368" width="13" style="234" customWidth="1"/>
    <col min="15369" max="15369" width="14.140625" style="234" customWidth="1"/>
    <col min="15370" max="15370" width="0" style="234" hidden="1" customWidth="1"/>
    <col min="15371" max="15371" width="20.140625" style="234" bestFit="1" customWidth="1"/>
    <col min="15372" max="15616" width="9.140625" style="234"/>
    <col min="15617" max="15617" width="8.28515625" style="234" customWidth="1"/>
    <col min="15618" max="15618" width="60.7109375" style="234" customWidth="1"/>
    <col min="15619" max="15620" width="6.7109375" style="234" customWidth="1"/>
    <col min="15621" max="15621" width="14.7109375" style="234" customWidth="1"/>
    <col min="15622" max="15622" width="5.85546875" style="234" customWidth="1"/>
    <col min="15623" max="15623" width="16.140625" style="234" customWidth="1"/>
    <col min="15624" max="15624" width="13" style="234" customWidth="1"/>
    <col min="15625" max="15625" width="14.140625" style="234" customWidth="1"/>
    <col min="15626" max="15626" width="0" style="234" hidden="1" customWidth="1"/>
    <col min="15627" max="15627" width="20.140625" style="234" bestFit="1" customWidth="1"/>
    <col min="15628" max="15872" width="9.140625" style="234"/>
    <col min="15873" max="15873" width="8.28515625" style="234" customWidth="1"/>
    <col min="15874" max="15874" width="60.7109375" style="234" customWidth="1"/>
    <col min="15875" max="15876" width="6.7109375" style="234" customWidth="1"/>
    <col min="15877" max="15877" width="14.7109375" style="234" customWidth="1"/>
    <col min="15878" max="15878" width="5.85546875" style="234" customWidth="1"/>
    <col min="15879" max="15879" width="16.140625" style="234" customWidth="1"/>
    <col min="15880" max="15880" width="13" style="234" customWidth="1"/>
    <col min="15881" max="15881" width="14.140625" style="234" customWidth="1"/>
    <col min="15882" max="15882" width="0" style="234" hidden="1" customWidth="1"/>
    <col min="15883" max="15883" width="20.140625" style="234" bestFit="1" customWidth="1"/>
    <col min="15884" max="16128" width="9.140625" style="234"/>
    <col min="16129" max="16129" width="8.28515625" style="234" customWidth="1"/>
    <col min="16130" max="16130" width="60.7109375" style="234" customWidth="1"/>
    <col min="16131" max="16132" width="6.7109375" style="234" customWidth="1"/>
    <col min="16133" max="16133" width="14.7109375" style="234" customWidth="1"/>
    <col min="16134" max="16134" width="5.85546875" style="234" customWidth="1"/>
    <col min="16135" max="16135" width="16.140625" style="234" customWidth="1"/>
    <col min="16136" max="16136" width="13" style="234" customWidth="1"/>
    <col min="16137" max="16137" width="14.140625" style="234" customWidth="1"/>
    <col min="16138" max="16138" width="0" style="234" hidden="1" customWidth="1"/>
    <col min="16139" max="16139" width="20.140625" style="234" bestFit="1" customWidth="1"/>
    <col min="16140" max="16384" width="9.140625" style="234"/>
  </cols>
  <sheetData>
    <row r="1" spans="1:11" ht="20.100000000000001" customHeight="1" thickTop="1">
      <c r="A1" s="276" t="s">
        <v>1054</v>
      </c>
      <c r="B1" s="276" t="s">
        <v>6</v>
      </c>
      <c r="C1" s="276" t="s">
        <v>1055</v>
      </c>
      <c r="D1" s="276" t="s">
        <v>1056</v>
      </c>
      <c r="E1" s="276" t="s">
        <v>1057</v>
      </c>
      <c r="F1" s="276" t="s">
        <v>1058</v>
      </c>
      <c r="G1" s="276" t="s">
        <v>1059</v>
      </c>
      <c r="H1" s="276" t="s">
        <v>1060</v>
      </c>
      <c r="I1" s="276" t="s">
        <v>1061</v>
      </c>
    </row>
    <row r="2" spans="1:11" ht="13.5" customHeight="1" thickBot="1">
      <c r="A2" s="278"/>
      <c r="B2" s="278"/>
      <c r="C2" s="278"/>
      <c r="D2" s="278"/>
      <c r="E2" s="278"/>
      <c r="F2" s="278"/>
      <c r="G2" s="278"/>
      <c r="H2" s="278"/>
      <c r="I2" s="278"/>
    </row>
    <row r="3" spans="1:11" ht="15" customHeight="1" thickTop="1">
      <c r="A3" s="279"/>
      <c r="B3" s="279"/>
      <c r="C3" s="279"/>
      <c r="D3" s="279"/>
      <c r="E3" s="280"/>
      <c r="F3" s="280"/>
      <c r="G3" s="281"/>
      <c r="H3" s="280"/>
      <c r="I3" s="281"/>
    </row>
    <row r="4" spans="1:11" s="286" customFormat="1" ht="24.95" customHeight="1">
      <c r="A4" s="282"/>
      <c r="B4" s="283" t="s">
        <v>1062</v>
      </c>
      <c r="C4" s="277"/>
      <c r="D4" s="284"/>
      <c r="E4" s="282"/>
      <c r="F4" s="285"/>
      <c r="G4" s="282"/>
      <c r="H4" s="282"/>
      <c r="I4" s="282"/>
      <c r="J4" s="234"/>
      <c r="K4" s="277"/>
    </row>
    <row r="5" spans="1:11" s="286" customFormat="1" ht="15" customHeight="1">
      <c r="A5" s="284"/>
      <c r="B5" s="287"/>
      <c r="C5" s="277"/>
      <c r="D5" s="284"/>
      <c r="E5" s="282"/>
      <c r="F5" s="285"/>
      <c r="G5" s="282"/>
      <c r="H5" s="282"/>
      <c r="I5" s="282"/>
      <c r="J5" s="234"/>
      <c r="K5" s="277"/>
    </row>
    <row r="6" spans="1:11" s="286" customFormat="1" ht="62.25" customHeight="1">
      <c r="A6" s="284" t="s">
        <v>1063</v>
      </c>
      <c r="B6" s="288" t="s">
        <v>1064</v>
      </c>
      <c r="C6" s="289" t="s">
        <v>695</v>
      </c>
      <c r="D6" s="284" t="s">
        <v>1065</v>
      </c>
      <c r="E6" s="290"/>
      <c r="F6" s="291">
        <v>15</v>
      </c>
      <c r="G6" s="290">
        <f t="shared" ref="G6:G20" si="0">ROUND(E6*F6/100,0)</f>
        <v>0</v>
      </c>
      <c r="H6" s="290">
        <f t="shared" ref="H6:H20" si="1">E6*D6</f>
        <v>0</v>
      </c>
      <c r="I6" s="290">
        <f t="shared" ref="I6:I20" si="2">G6*D6</f>
        <v>0</v>
      </c>
      <c r="J6" s="251"/>
      <c r="K6" s="277"/>
    </row>
    <row r="7" spans="1:11" s="286" customFormat="1" ht="52.5" customHeight="1">
      <c r="A7" s="284" t="s">
        <v>1066</v>
      </c>
      <c r="B7" s="288" t="s">
        <v>1067</v>
      </c>
      <c r="C7" s="289" t="s">
        <v>695</v>
      </c>
      <c r="D7" s="284" t="s">
        <v>1068</v>
      </c>
      <c r="E7" s="290"/>
      <c r="F7" s="291">
        <v>15</v>
      </c>
      <c r="G7" s="290">
        <f t="shared" si="0"/>
        <v>0</v>
      </c>
      <c r="H7" s="290">
        <f t="shared" si="1"/>
        <v>0</v>
      </c>
      <c r="I7" s="290">
        <f t="shared" si="2"/>
        <v>0</v>
      </c>
      <c r="J7" s="251"/>
      <c r="K7" s="277"/>
    </row>
    <row r="8" spans="1:11" s="286" customFormat="1" ht="56.25" customHeight="1">
      <c r="A8" s="284" t="s">
        <v>1069</v>
      </c>
      <c r="B8" s="288" t="s">
        <v>1070</v>
      </c>
      <c r="C8" s="289" t="s">
        <v>695</v>
      </c>
      <c r="D8" s="284" t="s">
        <v>1071</v>
      </c>
      <c r="E8" s="290"/>
      <c r="F8" s="291">
        <v>15</v>
      </c>
      <c r="G8" s="290">
        <f t="shared" si="0"/>
        <v>0</v>
      </c>
      <c r="H8" s="290">
        <f t="shared" si="1"/>
        <v>0</v>
      </c>
      <c r="I8" s="290">
        <f t="shared" si="2"/>
        <v>0</v>
      </c>
      <c r="J8" s="251"/>
      <c r="K8" s="277"/>
    </row>
    <row r="9" spans="1:11" s="286" customFormat="1" ht="51" customHeight="1">
      <c r="A9" s="284" t="s">
        <v>1072</v>
      </c>
      <c r="B9" s="288" t="s">
        <v>1073</v>
      </c>
      <c r="C9" s="289" t="s">
        <v>695</v>
      </c>
      <c r="D9" s="284" t="s">
        <v>1065</v>
      </c>
      <c r="E9" s="290"/>
      <c r="F9" s="291">
        <v>15</v>
      </c>
      <c r="G9" s="290">
        <f t="shared" si="0"/>
        <v>0</v>
      </c>
      <c r="H9" s="290">
        <f t="shared" si="1"/>
        <v>0</v>
      </c>
      <c r="I9" s="290">
        <f t="shared" si="2"/>
        <v>0</v>
      </c>
      <c r="J9" s="251"/>
      <c r="K9" s="277"/>
    </row>
    <row r="10" spans="1:11" s="286" customFormat="1" ht="57.75" customHeight="1">
      <c r="A10" s="284" t="s">
        <v>1074</v>
      </c>
      <c r="B10" s="288" t="s">
        <v>1075</v>
      </c>
      <c r="C10" s="289" t="s">
        <v>695</v>
      </c>
      <c r="D10" s="284" t="s">
        <v>1076</v>
      </c>
      <c r="E10" s="290"/>
      <c r="F10" s="291">
        <v>15</v>
      </c>
      <c r="G10" s="290">
        <f t="shared" si="0"/>
        <v>0</v>
      </c>
      <c r="H10" s="290">
        <f t="shared" si="1"/>
        <v>0</v>
      </c>
      <c r="I10" s="290">
        <f t="shared" si="2"/>
        <v>0</v>
      </c>
      <c r="J10" s="251"/>
      <c r="K10" s="277"/>
    </row>
    <row r="11" spans="1:11" s="286" customFormat="1" ht="63.75" customHeight="1">
      <c r="A11" s="284" t="s">
        <v>1077</v>
      </c>
      <c r="B11" s="288" t="s">
        <v>1078</v>
      </c>
      <c r="C11" s="289" t="s">
        <v>284</v>
      </c>
      <c r="D11" s="284" t="s">
        <v>1079</v>
      </c>
      <c r="E11" s="290"/>
      <c r="F11" s="291">
        <v>15</v>
      </c>
      <c r="G11" s="290">
        <f t="shared" si="0"/>
        <v>0</v>
      </c>
      <c r="H11" s="290">
        <f t="shared" si="1"/>
        <v>0</v>
      </c>
      <c r="I11" s="290">
        <f t="shared" si="2"/>
        <v>0</v>
      </c>
      <c r="J11" s="251"/>
      <c r="K11" s="277"/>
    </row>
    <row r="12" spans="1:11" s="286" customFormat="1" ht="35.1" customHeight="1">
      <c r="A12" s="284" t="s">
        <v>1080</v>
      </c>
      <c r="B12" s="288" t="s">
        <v>1081</v>
      </c>
      <c r="C12" s="289" t="s">
        <v>695</v>
      </c>
      <c r="D12" s="284" t="s">
        <v>1079</v>
      </c>
      <c r="E12" s="290"/>
      <c r="F12" s="291">
        <v>15</v>
      </c>
      <c r="G12" s="290">
        <f t="shared" si="0"/>
        <v>0</v>
      </c>
      <c r="H12" s="290">
        <f t="shared" si="1"/>
        <v>0</v>
      </c>
      <c r="I12" s="290">
        <f t="shared" si="2"/>
        <v>0</v>
      </c>
      <c r="J12" s="251"/>
      <c r="K12" s="277"/>
    </row>
    <row r="13" spans="1:11" s="286" customFormat="1" ht="30" customHeight="1">
      <c r="A13" s="284" t="s">
        <v>1082</v>
      </c>
      <c r="B13" s="288" t="s">
        <v>1083</v>
      </c>
      <c r="C13" s="289" t="s">
        <v>695</v>
      </c>
      <c r="D13" s="284" t="s">
        <v>1068</v>
      </c>
      <c r="E13" s="290"/>
      <c r="F13" s="291">
        <v>15</v>
      </c>
      <c r="G13" s="290">
        <f t="shared" si="0"/>
        <v>0</v>
      </c>
      <c r="H13" s="290">
        <f t="shared" si="1"/>
        <v>0</v>
      </c>
      <c r="I13" s="290">
        <f t="shared" si="2"/>
        <v>0</v>
      </c>
      <c r="J13" s="251"/>
      <c r="K13" s="277"/>
    </row>
    <row r="14" spans="1:11" s="286" customFormat="1" ht="30" customHeight="1">
      <c r="A14" s="284" t="s">
        <v>1084</v>
      </c>
      <c r="B14" s="288" t="s">
        <v>1085</v>
      </c>
      <c r="C14" s="289" t="s">
        <v>695</v>
      </c>
      <c r="D14" s="284" t="s">
        <v>1065</v>
      </c>
      <c r="E14" s="290"/>
      <c r="F14" s="291">
        <v>15</v>
      </c>
      <c r="G14" s="290">
        <f t="shared" si="0"/>
        <v>0</v>
      </c>
      <c r="H14" s="290">
        <f t="shared" si="1"/>
        <v>0</v>
      </c>
      <c r="I14" s="290">
        <f t="shared" si="2"/>
        <v>0</v>
      </c>
      <c r="J14" s="251"/>
      <c r="K14" s="277"/>
    </row>
    <row r="15" spans="1:11" s="286" customFormat="1" ht="30" customHeight="1">
      <c r="A15" s="284" t="s">
        <v>1086</v>
      </c>
      <c r="B15" s="288" t="s">
        <v>1087</v>
      </c>
      <c r="C15" s="289" t="s">
        <v>695</v>
      </c>
      <c r="D15" s="284" t="s">
        <v>1065</v>
      </c>
      <c r="E15" s="290"/>
      <c r="F15" s="291">
        <v>15</v>
      </c>
      <c r="G15" s="290">
        <f t="shared" si="0"/>
        <v>0</v>
      </c>
      <c r="H15" s="290">
        <f t="shared" si="1"/>
        <v>0</v>
      </c>
      <c r="I15" s="290">
        <f t="shared" si="2"/>
        <v>0</v>
      </c>
      <c r="J15" s="251"/>
      <c r="K15" s="277"/>
    </row>
    <row r="16" spans="1:11" s="286" customFormat="1" ht="80.099999999999994" customHeight="1">
      <c r="A16" s="284" t="s">
        <v>1088</v>
      </c>
      <c r="B16" s="288" t="s">
        <v>1089</v>
      </c>
      <c r="C16" s="289" t="s">
        <v>1090</v>
      </c>
      <c r="D16" s="284" t="s">
        <v>1091</v>
      </c>
      <c r="E16" s="290"/>
      <c r="F16" s="291">
        <v>100</v>
      </c>
      <c r="G16" s="290">
        <f t="shared" si="0"/>
        <v>0</v>
      </c>
      <c r="H16" s="290">
        <f t="shared" si="1"/>
        <v>0</v>
      </c>
      <c r="I16" s="290">
        <f t="shared" si="2"/>
        <v>0</v>
      </c>
      <c r="J16" s="251"/>
      <c r="K16" s="277"/>
    </row>
    <row r="17" spans="1:11" s="286" customFormat="1" ht="80.099999999999994" customHeight="1">
      <c r="A17" s="284" t="s">
        <v>1092</v>
      </c>
      <c r="B17" s="288" t="s">
        <v>1093</v>
      </c>
      <c r="C17" s="289" t="s">
        <v>1090</v>
      </c>
      <c r="D17" s="284" t="s">
        <v>1094</v>
      </c>
      <c r="E17" s="290"/>
      <c r="F17" s="291">
        <v>100</v>
      </c>
      <c r="G17" s="290">
        <f t="shared" si="0"/>
        <v>0</v>
      </c>
      <c r="H17" s="290">
        <f t="shared" si="1"/>
        <v>0</v>
      </c>
      <c r="I17" s="290">
        <f t="shared" si="2"/>
        <v>0</v>
      </c>
      <c r="J17" s="251"/>
      <c r="K17" s="277"/>
    </row>
    <row r="18" spans="1:11" s="286" customFormat="1" ht="38.25" customHeight="1">
      <c r="A18" s="284" t="s">
        <v>1095</v>
      </c>
      <c r="B18" s="288" t="s">
        <v>1096</v>
      </c>
      <c r="C18" s="289" t="s">
        <v>1090</v>
      </c>
      <c r="D18" s="284" t="s">
        <v>449</v>
      </c>
      <c r="E18" s="290"/>
      <c r="F18" s="291">
        <v>100</v>
      </c>
      <c r="G18" s="290">
        <f t="shared" si="0"/>
        <v>0</v>
      </c>
      <c r="H18" s="290">
        <f t="shared" si="1"/>
        <v>0</v>
      </c>
      <c r="I18" s="290">
        <f t="shared" si="2"/>
        <v>0</v>
      </c>
      <c r="J18" s="251"/>
      <c r="K18" s="277"/>
    </row>
    <row r="19" spans="1:11" s="286" customFormat="1" ht="90" customHeight="1">
      <c r="A19" s="284" t="s">
        <v>1097</v>
      </c>
      <c r="B19" s="288" t="s">
        <v>1098</v>
      </c>
      <c r="C19" s="289" t="s">
        <v>1090</v>
      </c>
      <c r="D19" s="284" t="s">
        <v>1099</v>
      </c>
      <c r="E19" s="290"/>
      <c r="F19" s="291">
        <v>100</v>
      </c>
      <c r="G19" s="290">
        <f t="shared" si="0"/>
        <v>0</v>
      </c>
      <c r="H19" s="290">
        <f t="shared" si="1"/>
        <v>0</v>
      </c>
      <c r="I19" s="290">
        <f t="shared" si="2"/>
        <v>0</v>
      </c>
      <c r="J19" s="251"/>
      <c r="K19" s="277"/>
    </row>
    <row r="20" spans="1:11" s="286" customFormat="1" ht="39.950000000000003" customHeight="1">
      <c r="A20" s="284" t="s">
        <v>1100</v>
      </c>
      <c r="B20" s="288" t="s">
        <v>1101</v>
      </c>
      <c r="C20" s="289" t="s">
        <v>284</v>
      </c>
      <c r="D20" s="284" t="s">
        <v>1079</v>
      </c>
      <c r="E20" s="290"/>
      <c r="F20" s="291">
        <v>100</v>
      </c>
      <c r="G20" s="290">
        <f t="shared" si="0"/>
        <v>0</v>
      </c>
      <c r="H20" s="290">
        <f t="shared" si="1"/>
        <v>0</v>
      </c>
      <c r="I20" s="290">
        <f t="shared" si="2"/>
        <v>0</v>
      </c>
      <c r="J20" s="251"/>
      <c r="K20" s="277"/>
    </row>
    <row r="21" spans="1:11" s="286" customFormat="1" ht="15" customHeight="1" thickBot="1">
      <c r="A21" s="284"/>
      <c r="B21" s="288"/>
      <c r="C21" s="289"/>
      <c r="D21" s="284"/>
      <c r="E21" s="290"/>
      <c r="F21" s="291"/>
      <c r="G21" s="290"/>
      <c r="H21" s="290"/>
      <c r="I21" s="290"/>
      <c r="J21" s="251"/>
      <c r="K21" s="277"/>
    </row>
    <row r="22" spans="1:11" s="286" customFormat="1" ht="24.95" customHeight="1" thickTop="1" thickBot="1">
      <c r="A22" s="292"/>
      <c r="B22" s="292"/>
      <c r="C22" s="292"/>
      <c r="D22" s="292"/>
      <c r="E22" s="293"/>
      <c r="F22" s="293"/>
      <c r="G22" s="293"/>
      <c r="H22" s="293">
        <f>SUM(H6:H21)</f>
        <v>0</v>
      </c>
      <c r="I22" s="293">
        <f>SUM(I6:I21)</f>
        <v>0</v>
      </c>
      <c r="J22" s="251"/>
      <c r="K22" s="277"/>
    </row>
    <row r="23" spans="1:11" s="286" customFormat="1" ht="15" customHeight="1" thickTop="1">
      <c r="A23" s="294"/>
      <c r="B23" s="295"/>
      <c r="C23" s="294"/>
      <c r="D23" s="294"/>
      <c r="E23" s="296"/>
      <c r="F23" s="297"/>
      <c r="G23" s="298"/>
      <c r="H23" s="298"/>
      <c r="I23" s="298"/>
      <c r="J23" s="299"/>
      <c r="K23" s="277"/>
    </row>
    <row r="24" spans="1:11" s="286" customFormat="1" ht="24" customHeight="1">
      <c r="A24" s="300"/>
      <c r="B24" s="283" t="s">
        <v>1102</v>
      </c>
      <c r="C24" s="294"/>
      <c r="D24" s="301"/>
      <c r="E24" s="300"/>
      <c r="F24" s="297"/>
      <c r="G24" s="302"/>
      <c r="H24" s="300"/>
      <c r="I24" s="302"/>
      <c r="J24" s="234"/>
      <c r="K24" s="277"/>
    </row>
    <row r="25" spans="1:11" s="286" customFormat="1" ht="15" customHeight="1">
      <c r="A25" s="294"/>
      <c r="B25" s="303"/>
      <c r="C25" s="294"/>
      <c r="D25" s="294"/>
      <c r="E25" s="296"/>
      <c r="F25" s="297"/>
      <c r="G25" s="298"/>
      <c r="H25" s="298"/>
      <c r="I25" s="298"/>
      <c r="J25" s="299"/>
      <c r="K25" s="277"/>
    </row>
    <row r="26" spans="1:11" s="286" customFormat="1" ht="50.1" customHeight="1">
      <c r="A26" s="284" t="s">
        <v>1103</v>
      </c>
      <c r="B26" s="288" t="s">
        <v>1104</v>
      </c>
      <c r="C26" s="289" t="s">
        <v>284</v>
      </c>
      <c r="D26" s="284" t="s">
        <v>1065</v>
      </c>
      <c r="E26" s="290">
        <v>0</v>
      </c>
      <c r="F26" s="291">
        <v>15</v>
      </c>
      <c r="G26" s="290"/>
      <c r="H26" s="290">
        <f>E26*D26</f>
        <v>0</v>
      </c>
      <c r="I26" s="290">
        <f>G26*D26</f>
        <v>0</v>
      </c>
      <c r="J26" s="304"/>
      <c r="K26" s="277"/>
    </row>
    <row r="27" spans="1:11" s="286" customFormat="1" ht="30" customHeight="1">
      <c r="A27" s="284" t="s">
        <v>1105</v>
      </c>
      <c r="B27" s="288" t="s">
        <v>1106</v>
      </c>
      <c r="C27" s="289" t="s">
        <v>284</v>
      </c>
      <c r="D27" s="284" t="s">
        <v>1107</v>
      </c>
      <c r="E27" s="290">
        <v>0</v>
      </c>
      <c r="F27" s="291">
        <v>15</v>
      </c>
      <c r="G27" s="290"/>
      <c r="H27" s="290">
        <f>E27*D27</f>
        <v>0</v>
      </c>
      <c r="I27" s="290">
        <f>G27*D27</f>
        <v>0</v>
      </c>
      <c r="J27" s="304"/>
      <c r="K27" s="277"/>
    </row>
    <row r="28" spans="1:11" s="286" customFormat="1" ht="30" customHeight="1">
      <c r="A28" s="284" t="s">
        <v>1108</v>
      </c>
      <c r="B28" s="288" t="s">
        <v>1109</v>
      </c>
      <c r="C28" s="289" t="s">
        <v>284</v>
      </c>
      <c r="D28" s="284" t="s">
        <v>1076</v>
      </c>
      <c r="E28" s="290">
        <v>0</v>
      </c>
      <c r="F28" s="291">
        <v>15</v>
      </c>
      <c r="G28" s="290"/>
      <c r="H28" s="290">
        <f>E28*D28</f>
        <v>0</v>
      </c>
      <c r="I28" s="290">
        <f>G28*D28</f>
        <v>0</v>
      </c>
      <c r="J28" s="304"/>
      <c r="K28" s="277"/>
    </row>
    <row r="29" spans="1:11" s="286" customFormat="1" ht="45" customHeight="1">
      <c r="A29" s="284" t="s">
        <v>1110</v>
      </c>
      <c r="B29" s="288" t="s">
        <v>1111</v>
      </c>
      <c r="C29" s="289" t="s">
        <v>1090</v>
      </c>
      <c r="D29" s="284" t="s">
        <v>1112</v>
      </c>
      <c r="E29" s="290">
        <v>0</v>
      </c>
      <c r="F29" s="291">
        <v>100</v>
      </c>
      <c r="G29" s="290"/>
      <c r="H29" s="290">
        <f>E29*D29</f>
        <v>0</v>
      </c>
      <c r="I29" s="290">
        <f>G29*D29</f>
        <v>0</v>
      </c>
      <c r="J29" s="304"/>
      <c r="K29" s="277"/>
    </row>
    <row r="30" spans="1:11" s="286" customFormat="1" ht="15" customHeight="1" thickBot="1">
      <c r="A30" s="305"/>
      <c r="B30" s="288"/>
      <c r="C30" s="289"/>
      <c r="D30" s="284"/>
      <c r="E30" s="290"/>
      <c r="F30" s="291"/>
      <c r="G30" s="290"/>
      <c r="H30" s="290"/>
      <c r="I30" s="290"/>
      <c r="J30" s="251"/>
      <c r="K30" s="277"/>
    </row>
    <row r="31" spans="1:11" s="286" customFormat="1" ht="24.95" customHeight="1" thickTop="1" thickBot="1">
      <c r="A31" s="292"/>
      <c r="B31" s="292"/>
      <c r="C31" s="292"/>
      <c r="D31" s="292"/>
      <c r="E31" s="293"/>
      <c r="F31" s="293"/>
      <c r="G31" s="293"/>
      <c r="H31" s="293">
        <f>SUM(H26:H30)</f>
        <v>0</v>
      </c>
      <c r="I31" s="293">
        <f>SUM(I26:I30)</f>
        <v>0</v>
      </c>
      <c r="J31" s="293" t="e">
        <f>SUM(#REF!)</f>
        <v>#REF!</v>
      </c>
      <c r="K31" s="277"/>
    </row>
    <row r="32" spans="1:11" s="286" customFormat="1" ht="19.5" customHeight="1" thickTop="1">
      <c r="A32" s="294"/>
      <c r="B32" s="295"/>
      <c r="C32" s="294"/>
      <c r="D32" s="294"/>
      <c r="E32" s="296"/>
      <c r="F32" s="297"/>
      <c r="G32" s="298"/>
      <c r="H32" s="298"/>
      <c r="I32" s="298"/>
      <c r="J32" s="299"/>
      <c r="K32" s="277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8740157480314965" right="0.19685039370078741" top="0.94488188976377963" bottom="0.94488188976377963" header="0.51181102362204722" footer="0.51181102362204722"/>
  <pageSetup paperSize="9" scale="60" fitToHeight="0" orientation="portrait" horizontalDpi="300" verticalDpi="300" r:id="rId1"/>
  <headerFooter alignWithMargins="0">
    <oddHeader xml:space="preserve">&amp;CVZT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31</vt:i4>
      </vt:variant>
    </vt:vector>
  </HeadingPairs>
  <TitlesOfParts>
    <vt:vector size="42" baseType="lpstr">
      <vt:lpstr>Pokyny pro vyplnění</vt:lpstr>
      <vt:lpstr>VzorPolozky</vt:lpstr>
      <vt:lpstr>Stavba</vt:lpstr>
      <vt:lpstr>SO3  Pol</vt:lpstr>
      <vt:lpstr>01 1. Pol</vt:lpstr>
      <vt:lpstr>Titul</vt:lpstr>
      <vt:lpstr>Materiál_sp</vt:lpstr>
      <vt:lpstr>Svítidla</vt:lpstr>
      <vt:lpstr>Dodávka</vt:lpstr>
      <vt:lpstr>REKAPITULACE VZT</vt:lpstr>
      <vt:lpstr> POL VZT</vt:lpstr>
      <vt:lpstr>Stavba!CelkemDPHVypocet</vt:lpstr>
      <vt:lpstr>Stavba!CenaCelkemVypocet</vt:lpstr>
      <vt:lpstr>Stavba!CisloStavby</vt:lpstr>
      <vt:lpstr>Stavba!DIČ</vt:lpstr>
      <vt:lpstr>Stavba!dpsc</vt:lpstr>
      <vt:lpstr>Stavba!IČO</vt:lpstr>
      <vt:lpstr>Stavba!NazevStavby</vt:lpstr>
      <vt:lpstr>'01 1. Pol'!Názvy_tisku</vt:lpstr>
      <vt:lpstr>Materiál_sp!Názvy_tisku</vt:lpstr>
      <vt:lpstr>'SO3  Pol'!Názvy_tisku</vt:lpstr>
      <vt:lpstr>Svítidla!Názvy_tisku</vt:lpstr>
      <vt:lpstr>Názvy_tisku</vt:lpstr>
      <vt:lpstr>Stavba!Objednatel</vt:lpstr>
      <vt:lpstr>Stavba!Objekt</vt:lpstr>
      <vt:lpstr>' POL VZT'!Oblast_tisku</vt:lpstr>
      <vt:lpstr>'01 1. Pol'!Oblast_tisku</vt:lpstr>
      <vt:lpstr>Dodávka!Oblast_tisku</vt:lpstr>
      <vt:lpstr>Materiál_sp!Oblast_tisku</vt:lpstr>
      <vt:lpstr>'REKAPITULACE VZT'!Oblast_tisku</vt:lpstr>
      <vt:lpstr>'SO3  Pol'!Oblast_tisku</vt:lpstr>
      <vt:lpstr>Stavba!Oblast_tisku</vt:lpstr>
      <vt:lpstr>Svítidla!Oblast_tisku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Stavba!ZakladDPHSniVypocet</vt:lpstr>
      <vt:lpstr>Stavba!ZakladDPHZaklVypocet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Honsa Martin</cp:lastModifiedBy>
  <cp:lastPrinted>2019-03-19T12:27:02Z</cp:lastPrinted>
  <dcterms:created xsi:type="dcterms:W3CDTF">2009-04-08T07:15:50Z</dcterms:created>
  <dcterms:modified xsi:type="dcterms:W3CDTF">2024-06-26T11:24:54Z</dcterms:modified>
</cp:coreProperties>
</file>