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7860" activeTab="1"/>
  </bookViews>
  <sheets>
    <sheet name="Rekapitulace" sheetId="1" r:id="rId1"/>
    <sheet name="(D) Arcitektonicko stavební čás" sheetId="8" r:id="rId2"/>
    <sheet name="(KL) Chlazení+vzduchotechnika" sheetId="6" r:id="rId3"/>
    <sheet name="(-) Stabilní hasící zařízení pl" sheetId="7" r:id="rId4"/>
    <sheet name="(S) Slaboproud" sheetId="2" r:id="rId5"/>
    <sheet name="(E) Silnoproud" sheetId="3" r:id="rId6"/>
    <sheet name="(M) non-IT" sheetId="5" r:id="rId7"/>
  </sheets>
  <definedNames/>
  <calcPr calcId="152511"/>
</workbook>
</file>

<file path=xl/sharedStrings.xml><?xml version="1.0" encoding="utf-8"?>
<sst xmlns="http://schemas.openxmlformats.org/spreadsheetml/2006/main" count="902" uniqueCount="450">
  <si>
    <t>popis</t>
  </si>
  <si>
    <t>m.j.</t>
  </si>
  <si>
    <t>množ.</t>
  </si>
  <si>
    <r>
      <t xml:space="preserve">materiál/j.
</t>
    </r>
    <r>
      <rPr>
        <i/>
        <sz val="10"/>
        <color indexed="8"/>
        <rFont val="Arial CE"/>
        <family val="2"/>
      </rPr>
      <t>[Kč/j.]</t>
    </r>
  </si>
  <si>
    <r>
      <t xml:space="preserve">montáž/j.
</t>
    </r>
    <r>
      <rPr>
        <i/>
        <sz val="10"/>
        <color indexed="8"/>
        <rFont val="Arial CE"/>
        <family val="2"/>
      </rPr>
      <t>[Kč/j.]</t>
    </r>
  </si>
  <si>
    <t>materiál
celkem</t>
  </si>
  <si>
    <t>montáž
celkem</t>
  </si>
  <si>
    <t>Σ</t>
  </si>
  <si>
    <t>Dodávky zařízení</t>
  </si>
  <si>
    <r>
      <t xml:space="preserve">rozváděč </t>
    </r>
    <r>
      <rPr>
        <b/>
        <sz val="10"/>
        <color indexed="8"/>
        <rFont val="Arial CE"/>
        <family val="2"/>
      </rPr>
      <t>RDC1+RDC2</t>
    </r>
    <r>
      <rPr>
        <sz val="10"/>
        <color indexed="8"/>
        <rFont val="Arial CE"/>
        <family val="2"/>
      </rPr>
      <t xml:space="preserve"> (viz výkres č. E.7)</t>
    </r>
  </si>
  <si>
    <t>ks</t>
  </si>
  <si>
    <r>
      <t xml:space="preserve">rozvodnice </t>
    </r>
    <r>
      <rPr>
        <b/>
        <sz val="10"/>
        <color indexed="8"/>
        <rFont val="Arial CE"/>
        <family val="2"/>
      </rPr>
      <t>RDC3</t>
    </r>
    <r>
      <rPr>
        <sz val="10"/>
        <color indexed="8"/>
        <rFont val="Arial CE"/>
        <family val="2"/>
      </rPr>
      <t xml:space="preserve"> (viz výkres č. E.8)</t>
    </r>
  </si>
  <si>
    <r>
      <rPr>
        <b/>
        <sz val="10"/>
        <color indexed="8"/>
        <rFont val="Arial CE"/>
        <family val="2"/>
      </rPr>
      <t>UPS 36 kW / 45kVA</t>
    </r>
    <r>
      <rPr>
        <sz val="10"/>
        <color indexed="8"/>
        <rFont val="Arial CE"/>
        <family val="2"/>
      </rPr>
      <t>, akumulátory na 15 minut, modulární v 19" racku, redundance 2+1, aku 15 min. (max. 4 moduly, osazeny 3);
podrobná specifikace viz technická zpráva, bod 3.3</t>
    </r>
  </si>
  <si>
    <t>napájecí panel PDU, 21 zásuvek typu C13, 3 zásuvky C19, přívodní kabel 3 m, vidlice 400/230V/32A/3P+N+PE (IEC309), monitorování odběru</t>
  </si>
  <si>
    <t>Svídidla</t>
  </si>
  <si>
    <t>svítidlo zářivkové, 2 x 80 W, přisazené, oceloplechové, IP20,
elektronický předřadník, leštěná parabolická Al mřížka</t>
  </si>
  <si>
    <t>svítidlo zářivkové, 2 x 80 W, přisazené, oceloplechové, IP20,
elektronický předřadník, leštěná parabolická Al mřížka,
vestavný nouzový modul 1 hod.</t>
  </si>
  <si>
    <t>svítidlo nouzové, LED, univerzální (montáž stropní i nástěnná), IP54,
vnitřní NiMh akumulátory (3 hod.), vč. piktogramu směru úniku</t>
  </si>
  <si>
    <t>zářivka lineární T5, 80 W, G5, bílá</t>
  </si>
  <si>
    <t>příspěvek na recyklaci svítidla</t>
  </si>
  <si>
    <t>příspěvek na recyklaci zdroje</t>
  </si>
  <si>
    <t>Elektromateriál</t>
  </si>
  <si>
    <t>zásuvka jednonásobná, 250 VAC,16 A, 2P+PE, zapuštěná, IP20</t>
  </si>
  <si>
    <t>krabice přístrojová, zapuštěná, Ø 68 mm</t>
  </si>
  <si>
    <t>krabice elektroinstalační, zapuštěná, vč. svorkovnice</t>
  </si>
  <si>
    <t>m</t>
  </si>
  <si>
    <t>kabel 1-CXKH-R (B2ca s1d0) 1 x 120 (z/žl.)</t>
  </si>
  <si>
    <t>kabel 1-CXKH-R (B2ca s1d0) 1 x 70 (z/žl.)</t>
  </si>
  <si>
    <t>kabel 1-YY 1 x 70 m.</t>
  </si>
  <si>
    <t>kabel 1-YY 1 x 35 č.</t>
  </si>
  <si>
    <t>kabel CYKY-J 5 x 6</t>
  </si>
  <si>
    <t>kabel CYKY-J 5 x 4</t>
  </si>
  <si>
    <t>kabel CYKY-J 3 x 2,5</t>
  </si>
  <si>
    <t>kabel CYKY-J 4 x 1,5</t>
  </si>
  <si>
    <t>kabel CYKY-J 3 x 1,5</t>
  </si>
  <si>
    <t>kabel CYKY-O 2 x 1,5</t>
  </si>
  <si>
    <t>vodič CYA 70 z/žl.</t>
  </si>
  <si>
    <t>vodič CYA 35 z/žl.</t>
  </si>
  <si>
    <t>vodič CYA 16 z/žl.</t>
  </si>
  <si>
    <t>žlab drátěný, pozinkovaný, 60 x 200 mm</t>
  </si>
  <si>
    <t>žlab drátěný, pozinkovaný, 60 x 100 mm</t>
  </si>
  <si>
    <t>lišta elektroinstalační, plastová, vkládací, bílá, 40 x 20 mm</t>
  </si>
  <si>
    <t>kanál elektroinstalační, plastový, vkládací, bílý, 80 x 40 mm</t>
  </si>
  <si>
    <r>
      <t xml:space="preserve">trubka elektroinstalační, ohebná, plastová, </t>
    </r>
    <r>
      <rPr>
        <sz val="10"/>
        <color indexed="8"/>
        <rFont val="Arial CE"/>
        <family val="2"/>
      </rPr>
      <t>Ø20 mm</t>
    </r>
  </si>
  <si>
    <t>zemnicí přípojnice Cu, vč. izolátorů, označ. HZS1, HZS2</t>
  </si>
  <si>
    <t>zemnicí přípojnice FeZn, označ. HOP</t>
  </si>
  <si>
    <t>Ostatní náklady</t>
  </si>
  <si>
    <t>kpl.</t>
  </si>
  <si>
    <t>úpravy elektroinstalace v rekonstruované místnosti č. 968
(přemístění stávajícího vypínače z důvodu zazdění a osazení nových dveří)</t>
  </si>
  <si>
    <t>průrazy stěnou, vč. obnovení protipožárních ucpávek</t>
  </si>
  <si>
    <t>drobný a pomocný materiál (upevňovací, spojovací, označovací...)</t>
  </si>
  <si>
    <t>%</t>
  </si>
  <si>
    <t>stavební přípomoce, ostatní přípomocné práce, vrtání, řezání apod.</t>
  </si>
  <si>
    <t>projekt skutečného provedení (3 paré)</t>
  </si>
  <si>
    <t>revize elektroinstalace 0,4 kV, vč. uzemnění a měření osvětlenosti</t>
  </si>
  <si>
    <t>jiné náklady (návody k použití, protokoly, zaškolení obsluhy apod.)</t>
  </si>
  <si>
    <r>
      <rPr>
        <b/>
        <sz val="10"/>
        <rFont val="Arial CE"/>
        <family val="2"/>
      </rPr>
      <t>Pozn</t>
    </r>
    <r>
      <rPr>
        <i/>
        <sz val="10"/>
        <rFont val="Arial CE"/>
        <family val="2"/>
      </rPr>
      <t>.:</t>
    </r>
  </si>
  <si>
    <t>Není započtena kabeláž pro datovou komunikaci, signalizaci stavů a měření
(není součástí silnoproudu)</t>
  </si>
  <si>
    <t>Projektová dokumentace je nedílnou součástí specifikace.
Předmět plnění je popsán ve všech částech PD, údaje z kterékoli části dokumentace jsou závazné a platné pro provedení díla.</t>
  </si>
  <si>
    <t>Součástí dodávky musejí být zkoušky, revize, příp. atesty použitých výrobků, náklady na koordinaci všech subdodávek a veškeré nespecifikované dodávky a práce nutné k předání díla investorovi ve stavu schopného bezvadného užívání.</t>
  </si>
  <si>
    <t>Profese</t>
  </si>
  <si>
    <r>
      <rPr>
        <b/>
        <sz val="11"/>
        <color theme="1"/>
        <rFont val="Arial"/>
        <family val="2"/>
      </rPr>
      <t>(E)</t>
    </r>
    <r>
      <rPr>
        <sz val="11"/>
        <color theme="1"/>
        <rFont val="Arial"/>
        <family val="2"/>
      </rPr>
      <t xml:space="preserve"> Silnoproud</t>
    </r>
  </si>
  <si>
    <r>
      <rPr>
        <b/>
        <sz val="11"/>
        <color theme="1"/>
        <rFont val="Arial"/>
        <family val="2"/>
      </rPr>
      <t>(S)</t>
    </r>
    <r>
      <rPr>
        <sz val="11"/>
        <color theme="1"/>
        <rFont val="Arial"/>
        <family val="2"/>
      </rPr>
      <t xml:space="preserve"> Slaboproud</t>
    </r>
  </si>
  <si>
    <t xml:space="preserve"> ELEKTROINSTALACE SLABOPROUDÁ ( S )</t>
  </si>
  <si>
    <t>Položka</t>
  </si>
  <si>
    <t>Název</t>
  </si>
  <si>
    <t>Mn.</t>
  </si>
  <si>
    <t>MJ</t>
  </si>
  <si>
    <t>JC</t>
  </si>
  <si>
    <t>CC</t>
  </si>
  <si>
    <t>1.</t>
  </si>
  <si>
    <t>Optická vana 19" 1U, výsuvná, včetně popisek a čelního managementu, místo pro montáž kazet na uložení svárů, vyvazovací oka, modulární konektorové čelo, pro ukončení  24 vláken s konektorem Duplex LC, včetně piktailů LC 50/125 OM3 - 2m ( tech vzor. Schrack HSELS243LG</t>
  </si>
  <si>
    <t>kpl</t>
  </si>
  <si>
    <t>Montážní sada do rozvaděče - 1x šroub, 1x plovoucí matka, 1x podložka bal 50ks</t>
  </si>
  <si>
    <t>sad</t>
  </si>
  <si>
    <t>Ochrana sváru smrštitelná teplem - 3x40mm</t>
  </si>
  <si>
    <t>Optická univerzální kazeta, bez víčka, 2x držák pro hřebínek, pro 12 vláken, poloměr ohybu vláken 40mm</t>
  </si>
  <si>
    <t>Optická univerzální kazeta, s víčkem, 2x držák pro hřebínek, pro 12 vláken, poloměr ohybu vláken 40mm</t>
  </si>
  <si>
    <t>Hřebínek pro 6 smrštitelných nebo krimpovacích ochran sváru</t>
  </si>
  <si>
    <t>Vláknové vodítko do optických univerzálních kazet, pro 12 vláken o průměru 0,9 - 1,1mm</t>
  </si>
  <si>
    <t>Optický kabel vnitřní, LSOH plášť i sekundární ochrana vláken, Ø do10mm nebo přizpůsobit průchodky, kevlarové tahové prvky pod plášťěm, 12 optických vláken SM 50/125 - OM3  ( tech.vzor.HSEAIBH123 )</t>
  </si>
  <si>
    <t xml:space="preserve">Opticky patch kabel duplexni single mode 50/125  LC/LC, delka 3m </t>
  </si>
  <si>
    <t>PVC ohebná trubka nehořlavá s protahovacím prvkem d20mm</t>
  </si>
  <si>
    <t>Práce instalace kabelů zakončení a proměření reflektoemtrem</t>
  </si>
  <si>
    <t>Vedlejší ropočtový náklady</t>
  </si>
  <si>
    <t>Celkem Kč bez DPH</t>
  </si>
  <si>
    <t>TOOLLESS LINE modul - keystone RJ45 1xRJ45  STP Cat 6A, kovový (tech.vzor Schrack HSEMRJ6GWA)</t>
  </si>
  <si>
    <t>2.</t>
  </si>
  <si>
    <t>19" vyvazovací panel 1U - jednostranný, plastová oka, dle stávajících instalací (tech.vzor Schrack DBS 14805)</t>
  </si>
  <si>
    <t>Montážní sada do rozvaděče - 1x šroub, 1x plovoucí matka, 1x podložka  50ks</t>
  </si>
  <si>
    <t>Instalační kabel 4-párový, C7, S/FTP - 1000MHz, LSZH, 24AWG, (tech.vzor SchrackHSEKP 423HB ), cívka 500m</t>
  </si>
  <si>
    <t>Distribuční modulární (patch) panel,24 port, 1U,  neosazený (tech.vzor Scvhrack HSER0240GS)</t>
  </si>
  <si>
    <t>Záslepka do modulárního patch panelu, černá</t>
  </si>
  <si>
    <t>Nosná maska pro 2 moduly DataGate, černá pro kamery</t>
  </si>
  <si>
    <t>Kryt komunikační zásuvky s kovovým třmenem, Tango, barva bílá - pro kamery</t>
  </si>
  <si>
    <t>Krabice na omítku, kryt zásuvky Tango modul, rámeček 1/1 - pro kamery</t>
  </si>
  <si>
    <t>Práce instalace kabelů zakončení a proměření certifikačním přístrojem</t>
  </si>
  <si>
    <t xml:space="preserve">Celkem Kč </t>
  </si>
  <si>
    <t>3.</t>
  </si>
  <si>
    <t>UKS – Optické propojení mezi rozvaděči</t>
  </si>
  <si>
    <t>Optické pachcordy duplex LC - LC MM 50/125  délky 10 -15m ( podle osazení rozvaděčů )</t>
  </si>
  <si>
    <t>TOOLLESS LINE modul - keystone - optické spojky  (tech.vzor Schrack HSEMRLLLWS + HMOL000103)</t>
  </si>
  <si>
    <t>4.</t>
  </si>
  <si>
    <t>19" skříně datových rozváděčů  -Uzavřená ulička</t>
  </si>
  <si>
    <t>Stojanový serverový rozváděč 42U, 800 x 1000 (šxh) do 1500kg, přední dveře půlené perforované  80%, vysazovací panty, možnost montáže do řady s předlisovanými kabelovými bočními prostupy, zadní dveře půlené, vícebod.zamykání, perforované 80% (tech.vzor Schrack DSS4280803 )</t>
  </si>
  <si>
    <t>sestava</t>
  </si>
  <si>
    <t>Montáž do řady, spojovací a montážní materiál</t>
  </si>
  <si>
    <t>sd</t>
  </si>
  <si>
    <t>Separační rám 42U š.800 pro 19" 6x1U prostup</t>
  </si>
  <si>
    <t>Ukládací police 450mm, nosnost 40kg, montážní příslušeství</t>
  </si>
  <si>
    <t>Záslepky 19“ 1, 2, 3, 5U dle dispozic uživatele v rozsahu cca 80U</t>
  </si>
  <si>
    <t>Kovový vyvazovací háček, montážní materiál ( tech.vzor Schrack DBKO xxxx)</t>
  </si>
  <si>
    <t>Střecha sklo pro 1 pár rozvaděčů š. 800x100 ul.1200</t>
  </si>
  <si>
    <t>Střecha posuvná sklo pro 1 pár rozvaděčů š. 800x100 ul.1200</t>
  </si>
  <si>
    <t>Střecha sklo pro 1 pár rozvaděčů š. 600x100 ul.1200</t>
  </si>
  <si>
    <t>Posuvné samozavírací dveře 42U , ul.1200mm, bez zámku</t>
  </si>
  <si>
    <t>Kabelová průchodka s molit. výplní, mont. otvor 350x4</t>
  </si>
  <si>
    <t>Motáž včetně drobného mont. materiálu</t>
  </si>
  <si>
    <t>Doprava a nastěhování</t>
  </si>
  <si>
    <t>5.</t>
  </si>
  <si>
    <t>EZS, úprava a doplnění stávajícího systému Galaxy 500/4</t>
  </si>
  <si>
    <t>Rio koncentrátor 8 vstupů</t>
  </si>
  <si>
    <t>PIR detektor pohybu (tech.vzor Optex 40D)</t>
  </si>
  <si>
    <t>Detektor otevření oken (tech.vzor MAM 110 magnet)</t>
  </si>
  <si>
    <t>Detektor otevření dveří (tech.vzor MAM 110 magnet)</t>
  </si>
  <si>
    <t>Krabice na omítku pro ovládací klávesnici a klávesnice pro Galaxy 504</t>
  </si>
  <si>
    <t>Náklady spojené s využitím stávajícího systému, přeprogramování ústředny</t>
  </si>
  <si>
    <t>KABEL W-4x0,22+2x0,5</t>
  </si>
  <si>
    <t>KABEL PRAFlaSafe 3x1.5</t>
  </si>
  <si>
    <t>Práce instalace zapojení a oživení</t>
  </si>
  <si>
    <t>Podružný materiál, trubka, žlab PVC</t>
  </si>
  <si>
    <t xml:space="preserve"> </t>
  </si>
  <si>
    <t>ACS, úprava a doplnění stávajícího systému  Northerm</t>
  </si>
  <si>
    <t xml:space="preserve"> čtečka karet  ( tech. vzor Mifare iClass SE R10 )</t>
  </si>
  <si>
    <t>Pomocná napájecí jednotka - ke stávajícímu systému ACS</t>
  </si>
  <si>
    <t>řídící jednotka  ( tech vzor. NX1MPS ) - napojení n astávající systém</t>
  </si>
  <si>
    <t>řídící jednotka  ( tech vzor. NX4S1E ) - napojení n astávající systém</t>
  </si>
  <si>
    <t>Magnetický kontakt na dveře</t>
  </si>
  <si>
    <t>Bezkontaktní médium podle stávajícího stavu</t>
  </si>
  <si>
    <t>Dveřní samozamykací elemech. zámek Bera, typ podle koordinace s dodavatelem dveří - místnost č.013b</t>
  </si>
  <si>
    <t>El.zámek ( tech. Vzor Befo ) + příslušenství</t>
  </si>
  <si>
    <t>Naprogramování prostřednictvím autorizované firmy provádějící servis stávajícího systému</t>
  </si>
  <si>
    <t>Krabice KU68II</t>
  </si>
  <si>
    <t>Kabel F/UTP cat 5e.</t>
  </si>
  <si>
    <t>KABEL PRAFlaSafe 3x1.5mm</t>
  </si>
  <si>
    <t>Kabel CYKY 2Ax0,75</t>
  </si>
  <si>
    <t>6.</t>
  </si>
  <si>
    <t>8.</t>
  </si>
  <si>
    <t>Kabelové trasy</t>
  </si>
  <si>
    <t>Hmoždinky, vruty, bezhalogenové provedení</t>
  </si>
  <si>
    <t>Chemická malta k fixaci hmoždinek, kartuše 300ml</t>
  </si>
  <si>
    <t>Drátěný žlab 200x50</t>
  </si>
  <si>
    <t>Drátěný žlab 400x50</t>
  </si>
  <si>
    <t>Příslušenství na zavěšení ke stropu (konzole,závitové tyče ).</t>
  </si>
  <si>
    <t>Drátěný žlab – šroub upevňovací, podl., matice</t>
  </si>
  <si>
    <t>Drátěný žlab – rychlospojka</t>
  </si>
  <si>
    <t>Drátěný žlab – středový závěs, příslušenství, sestava</t>
  </si>
  <si>
    <t>Zinkový sprej k opravě spojů</t>
  </si>
  <si>
    <t>Drátěný žlab – vytvarování ohybů, přechodů a spojů tras</t>
  </si>
  <si>
    <t>Otevření, zavření, oprava tras v 1 patře</t>
  </si>
  <si>
    <t xml:space="preserve">Jádrové vrtání </t>
  </si>
  <si>
    <t xml:space="preserve">Provedení montážních otvorů SDK, opětovná oprava či revizní dvířka </t>
  </si>
  <si>
    <t>Zemnění tras a přepážek, zemnicí lanko CYA6, zemnění stojanů CYA16</t>
  </si>
  <si>
    <t>Otevření, zavření, reinstalace stávajících UKS tras, napojení</t>
  </si>
  <si>
    <t>Trubka tuhá, bílá, bezhalogenová 20</t>
  </si>
  <si>
    <t>Trubka ohebná, bílá, bezhalogenová 20</t>
  </si>
  <si>
    <t>Příchytka Omega pro trubky 20</t>
  </si>
  <si>
    <t>Spojka trubky 20, bílá, bezhalogenová</t>
  </si>
  <si>
    <t>Protipožární ucpávka, štítek, identifikace, horizontálně, podle aktuálního PBŘ, i obnova</t>
  </si>
  <si>
    <t>Šrouby, plovoucí matky, stahovací pásky, úchytky kabeláže, popisky atd…</t>
  </si>
  <si>
    <t>Podružný materiál</t>
  </si>
  <si>
    <t>Instalační práce a činnosti</t>
  </si>
  <si>
    <t>Instalační práce a činnosti kromě výše upřesněných pracovních položek</t>
  </si>
  <si>
    <t>Průrazy a prostupy</t>
  </si>
  <si>
    <t>Průrazy a prostupy stávající, obnova a začištění</t>
  </si>
  <si>
    <t>Demontáž / odpojení / přepojení stávající EZS – technologie</t>
  </si>
  <si>
    <t>Demontáž / odpojení / přepojení stávající ACS – technologie</t>
  </si>
  <si>
    <t>Koordinace technologií</t>
  </si>
  <si>
    <t>Funkční zkouška zařízení EPS, protokol</t>
  </si>
  <si>
    <t>Funkční zkouška zařízení EZS, ACS,CCTV,  protokol</t>
  </si>
  <si>
    <t>Doprava a další náklady (VRN)</t>
  </si>
  <si>
    <t>Rekapitulace</t>
  </si>
  <si>
    <t>UKS - Optická propojení mezi rozvaděči</t>
  </si>
  <si>
    <t>UKS – 19" skříně datových rozváděčů bez jejich napájení</t>
  </si>
  <si>
    <t xml:space="preserve">ACS, úprava a doplnění stávajícího systému </t>
  </si>
  <si>
    <t>7.</t>
  </si>
  <si>
    <t>Výkaz výměr materiálu a prací</t>
  </si>
  <si>
    <t>Instalace slaboproudu v souvislosti se zřízením nového sálu, páteřní propojení, ACS, EZS, CCTV</t>
  </si>
  <si>
    <t>POLOŽKA</t>
  </si>
  <si>
    <t>POPIS</t>
  </si>
  <si>
    <t>M.J.</t>
  </si>
  <si>
    <t>POČET M.J.</t>
  </si>
  <si>
    <t>CENA
M.J.</t>
  </si>
  <si>
    <t>CENA ZA POLOŽKU</t>
  </si>
  <si>
    <t>1</t>
  </si>
  <si>
    <t>Switch 24 port , řízený 10/100Mb</t>
  </si>
  <si>
    <t>2</t>
  </si>
  <si>
    <t>Kombinované teplotně vlhkostní čidlo</t>
  </si>
  <si>
    <t>3</t>
  </si>
  <si>
    <t>IP monitor prostředí (16 x senzor, 12 x DI, 4x DO)</t>
  </si>
  <si>
    <t>4</t>
  </si>
  <si>
    <t>Plošná detekce zaplavení 20m</t>
  </si>
  <si>
    <t>cpl.</t>
  </si>
  <si>
    <t>5</t>
  </si>
  <si>
    <t>Panel ovladani solenoidu</t>
  </si>
  <si>
    <t>6</t>
  </si>
  <si>
    <t>Kabel UTP Cat.5e</t>
  </si>
  <si>
    <t>7</t>
  </si>
  <si>
    <t>Drobný spotřební materiál</t>
  </si>
  <si>
    <t>Prováděcí projektová dokumentace</t>
  </si>
  <si>
    <t>9</t>
  </si>
  <si>
    <t>Dokumentace skutečného provedení</t>
  </si>
  <si>
    <t>10</t>
  </si>
  <si>
    <t>Vizualizační SW</t>
  </si>
  <si>
    <t>11</t>
  </si>
  <si>
    <t>Instalace namístě</t>
  </si>
  <si>
    <t>12</t>
  </si>
  <si>
    <t>Doprava</t>
  </si>
  <si>
    <r>
      <rPr>
        <b/>
        <sz val="11"/>
        <color theme="1"/>
        <rFont val="Arial"/>
        <family val="2"/>
      </rPr>
      <t>(M)</t>
    </r>
    <r>
      <rPr>
        <sz val="11"/>
        <color theme="1"/>
        <rFont val="Arial"/>
        <family val="2"/>
      </rPr>
      <t xml:space="preserve"> non-IT</t>
    </r>
  </si>
  <si>
    <r>
      <rPr>
        <b/>
        <sz val="11"/>
        <color theme="1"/>
        <rFont val="Arial"/>
        <family val="2"/>
      </rPr>
      <t>(KL)</t>
    </r>
    <r>
      <rPr>
        <sz val="11"/>
        <color theme="1"/>
        <rFont val="Arial"/>
        <family val="2"/>
      </rPr>
      <t xml:space="preserve"> Klimatizace a vzduchotechnika</t>
    </r>
  </si>
  <si>
    <t>Výkaz výměr</t>
  </si>
  <si>
    <t>D+M</t>
  </si>
  <si>
    <t>Jedn.cena</t>
  </si>
  <si>
    <t>Cena celkem</t>
  </si>
  <si>
    <t>Chlazení serverovny</t>
  </si>
  <si>
    <t>Sálová chladící jednotka s výfukem vzduchu do podlahy, citelný chladicí výkon 13,9 kW, zvlhčovač 1,5 kW, inverter SCROLL kompresor s plynulou regulací výkonu, elektronický expanzní ventil, chladivo R410A, EC ventilátory, klapka na sání jednotky, rám do zdvojené podlahy, LAN karta, TCP/IP karta, uživatelský displej.</t>
  </si>
  <si>
    <t>Vzduchový kondenzátor  s plynukou regulací otáček, EC motory, teplota okolního vzduchu 37,0°C, kondenzační teplota 50°C, akustický výkon 67 dB(A), příkon 0,33 kW.</t>
  </si>
  <si>
    <t>Ocelová konstrukce pro umístění a upevnění kondenzátorů vně budovy, pozinkovaná</t>
  </si>
  <si>
    <t>Cu potrubí pr. 16/12 mm, vč. Izolace</t>
  </si>
  <si>
    <t>Chladivo R410A</t>
  </si>
  <si>
    <t>kg</t>
  </si>
  <si>
    <t>Zpětný ventil na výstupu z kondenzátoru</t>
  </si>
  <si>
    <t>Systém řízeni tlaku v podlaze s napojení do jednotlivých klimatizačních jednotek pro kontrolu parametrů dodávaného vzduchu.</t>
  </si>
  <si>
    <t>Karta pro výstup monitoringu v protokolu SNMP</t>
  </si>
  <si>
    <t>Kompletace zařízení, montáž jednotky</t>
  </si>
  <si>
    <t>Komunikační propojení jednotek do jedné skupiny s redundancí 3+1</t>
  </si>
  <si>
    <t>Tlaková zkouška, vakuování, plnění okruhů chladivem</t>
  </si>
  <si>
    <t>okr</t>
  </si>
  <si>
    <t>Zprovoznění zařízení</t>
  </si>
  <si>
    <t>Provozní zkouška zařízení</t>
  </si>
  <si>
    <t>ZTI</t>
  </si>
  <si>
    <t>Napojení jednotek na odvod kondenzátu</t>
  </si>
  <si>
    <t>Napojení jednotek se zvlhčovačem na přívod vody</t>
  </si>
  <si>
    <t>Odvod kondenzátu a přepadu zvlhčovače (min. DN32)</t>
  </si>
  <si>
    <t>bm</t>
  </si>
  <si>
    <t>Napojení na stávající kanalizační rozvody</t>
  </si>
  <si>
    <t>Přívod pitné vody pro zvlhčovače potrubím PPR 20</t>
  </si>
  <si>
    <t>Napojení na stávající rozvody studené pitné vody</t>
  </si>
  <si>
    <t>Kulový uzavírací ventil PPR 20</t>
  </si>
  <si>
    <t>Solenoidový ventil na PPR 20, 24V (alt.230V), bez napětí zavřeno</t>
  </si>
  <si>
    <t>VZT pro hygienické větrání</t>
  </si>
  <si>
    <t>Přívod vzduchu</t>
  </si>
  <si>
    <r>
      <t xml:space="preserve">Protidešťová žaluzie napojená v VZT potrubí </t>
    </r>
    <r>
      <rPr>
        <sz val="11"/>
        <rFont val="Calibri"/>
        <family val="2"/>
      </rPr>
      <t>Ø</t>
    </r>
    <r>
      <rPr>
        <sz val="11"/>
        <rFont val="Arial"/>
        <family val="2"/>
      </rPr>
      <t xml:space="preserve">120, </t>
    </r>
  </si>
  <si>
    <t>Uzavírací klapka těsná, pr. 100mm,</t>
  </si>
  <si>
    <t>Elektrický ohřívač do kruhového potrubí (cca 2 kW)</t>
  </si>
  <si>
    <t>Filtr vzduchu s filtrační kazetou G3</t>
  </si>
  <si>
    <t>Filtr vzduchu s filtrační kazetou F7</t>
  </si>
  <si>
    <t>Servopohon uzavírací klapky s bezpečnostní funkcí, při ztrátě napětí zavřeno</t>
  </si>
  <si>
    <t>Ventilátor 150m3/h, 100Pa</t>
  </si>
  <si>
    <t>Regulátor otáček ventilátoru, umožnění funkce vypínače</t>
  </si>
  <si>
    <t>Spojovací manžeta pro pružné upevnění ventilátoru</t>
  </si>
  <si>
    <t>Kovový ventil pro přívod vzduchu, velikost min 150, 18Pa / 150m3h</t>
  </si>
  <si>
    <t>VZT potrubí spiro včetně tvarovek</t>
  </si>
  <si>
    <t>Izolace VZT potrubí včetně komponentů izolací s parotěsnou zábranou tl. 9mm</t>
  </si>
  <si>
    <t>Odtah vzduchu</t>
  </si>
  <si>
    <t>Ventilátor 130m3/h, 100Pa</t>
  </si>
  <si>
    <t>Odvodní krycí mřížka</t>
  </si>
  <si>
    <t>VZT potrubí, vč. tvarovek</t>
  </si>
  <si>
    <t>Izolace VZT potrubí 4 cm s Al polepem (od zdi k u.klapce)</t>
  </si>
  <si>
    <t>Kotvící a montážní materiál</t>
  </si>
  <si>
    <t>Zaregulování systému, měření množství vzduchu na koncových elementech a vystavení protokolu o zaregulování systému VZT</t>
  </si>
  <si>
    <t>Ostatní</t>
  </si>
  <si>
    <t>Stavenišťní transport</t>
  </si>
  <si>
    <t>M</t>
  </si>
  <si>
    <t>Zařízení staveniště</t>
  </si>
  <si>
    <t>Požární ucpávky v místě vedení propojovacího potrubí</t>
  </si>
  <si>
    <t>kp</t>
  </si>
  <si>
    <t>Žlab pro vedení Cu potrubí, šířka 200mm</t>
  </si>
  <si>
    <t>Dopravní náklady</t>
  </si>
  <si>
    <t>Prostupy nosnými konstrukcemi</t>
  </si>
  <si>
    <t>Prostupy nenosnými konstrukcemi</t>
  </si>
  <si>
    <t>Orientační štítky, popis zařízení</t>
  </si>
  <si>
    <t>Dokumentace skutečného provedení, výrobní dokumentace</t>
  </si>
  <si>
    <t>Koordinace montážních prací s ostatními profesemi</t>
  </si>
  <si>
    <t>Úklid staveniště po vlastní činnosti</t>
  </si>
  <si>
    <t>VRN</t>
  </si>
  <si>
    <t>Zaškolení obsluhy</t>
  </si>
  <si>
    <t>Chlazení datové komory</t>
  </si>
  <si>
    <t>Celkem Kč  bez DPH</t>
  </si>
  <si>
    <r>
      <rPr>
        <b/>
        <sz val="11"/>
        <color theme="1"/>
        <rFont val="Arial"/>
        <family val="2"/>
      </rPr>
      <t>(SHZ)</t>
    </r>
    <r>
      <rPr>
        <sz val="11"/>
        <color theme="1"/>
        <rFont val="Arial"/>
        <family val="2"/>
      </rPr>
      <t xml:space="preserve"> Samozhášecí zařízení</t>
    </r>
  </si>
  <si>
    <t>Rozpočet  GHZ</t>
  </si>
  <si>
    <t>Číslo položky</t>
  </si>
  <si>
    <t>Název položky</t>
  </si>
  <si>
    <t>Měrná jednotka</t>
  </si>
  <si>
    <t>Cena za j.</t>
  </si>
  <si>
    <t>Počet ks</t>
  </si>
  <si>
    <t>Nádoby GHZ</t>
  </si>
  <si>
    <t>tlaková nádoba o objemu 50L s 47kg hasivaFK-5-1-12</t>
  </si>
  <si>
    <t>tlaková nádoba o objemu 12L s 12kg hasivaFK-5-1-12</t>
  </si>
  <si>
    <t>Příslušenství GHZ</t>
  </si>
  <si>
    <t>tryska DN35</t>
  </si>
  <si>
    <t>ocelové potrubí prum. 35 mm</t>
  </si>
  <si>
    <t>flexi potrubí prum. 35 mm</t>
  </si>
  <si>
    <t xml:space="preserve">spojovací šroubení </t>
  </si>
  <si>
    <t>tryska DN16</t>
  </si>
  <si>
    <t>plastové potrubí prum. 16 mm</t>
  </si>
  <si>
    <t>mosazné kolínko 16 mm</t>
  </si>
  <si>
    <t>konzola pro trysku 16 mm</t>
  </si>
  <si>
    <t>příchytka potrubí 35 mm</t>
  </si>
  <si>
    <t>Detekčně kontrolní systém GHZ</t>
  </si>
  <si>
    <t>Hasební ústředna GHZ</t>
  </si>
  <si>
    <t xml:space="preserve">záložní Akumulátor 12V, 7Ah </t>
  </si>
  <si>
    <t>Klíčkový přepínač - nouzové odvětrání</t>
  </si>
  <si>
    <t>tlač.hlásič START</t>
  </si>
  <si>
    <t>tlač.hlásič STOP</t>
  </si>
  <si>
    <t xml:space="preserve">optickokouřový hlásič napěťový </t>
  </si>
  <si>
    <t>PVC nasávací potrubí</t>
  </si>
  <si>
    <t>set.</t>
  </si>
  <si>
    <t>patice optickokouřového hlásiče</t>
  </si>
  <si>
    <t>optickoakustická signalizace červená</t>
  </si>
  <si>
    <t>optickoakustická signalizace oranžová</t>
  </si>
  <si>
    <t>Instalační materiál</t>
  </si>
  <si>
    <t>kabel JE-H/ST/H 1x2x0,8</t>
  </si>
  <si>
    <t>kabel JE-H/ST/H 2x2x0,8</t>
  </si>
  <si>
    <t>kabelová trasa včetně kotvení</t>
  </si>
  <si>
    <t>set</t>
  </si>
  <si>
    <t>drobný instalační materiál-vázací pásky, izol. pásky, hmoždinky, šrouby</t>
  </si>
  <si>
    <t>kpl./m</t>
  </si>
  <si>
    <t>Projekce, ostatní, montáž</t>
  </si>
  <si>
    <t>montáž SHZ</t>
  </si>
  <si>
    <t>funkční zkouška</t>
  </si>
  <si>
    <t>školení obsluhy</t>
  </si>
  <si>
    <t>door fan test</t>
  </si>
  <si>
    <t>Celková cena</t>
  </si>
  <si>
    <t>ROZPOČET</t>
  </si>
  <si>
    <t>Členění rozpočtu:</t>
  </si>
  <si>
    <t>ETAPA 1</t>
  </si>
  <si>
    <t>ETAPA 2</t>
  </si>
  <si>
    <t xml:space="preserve">Celková rekapitulace </t>
  </si>
  <si>
    <t>Celkem bez DPH</t>
  </si>
  <si>
    <t>Rekapitulace ETAPA 1 - m.č.14 v 1NP</t>
  </si>
  <si>
    <t>Zazdívky otvorů</t>
  </si>
  <si>
    <t>Vybourání otvorů</t>
  </si>
  <si>
    <t>Omítky vnitřní</t>
  </si>
  <si>
    <t>Kontstrukce truhlářeské</t>
  </si>
  <si>
    <t>Podlahy technologické</t>
  </si>
  <si>
    <t>Malby</t>
  </si>
  <si>
    <t>Ostatní práce PSV</t>
  </si>
  <si>
    <t>Práce podmíněné výběrem technologie dle VŘ na zhotovitele stavby</t>
  </si>
  <si>
    <t>Vedlejší rozpočtové náklady</t>
  </si>
  <si>
    <t>Položkový rozpočet - Etapa 1</t>
  </si>
  <si>
    <t>Stavební oddíl - popis práce a dodávky</t>
  </si>
  <si>
    <t>množství</t>
  </si>
  <si>
    <t>cena/m.j. (Kč)</t>
  </si>
  <si>
    <t>cena bez DPH (Kč)</t>
  </si>
  <si>
    <t>Zazdívky otvorů, CPP na MVC, tl. 100 mm</t>
  </si>
  <si>
    <t>m2</t>
  </si>
  <si>
    <t>Vybourání ocelové zárubně</t>
  </si>
  <si>
    <t>Vybourání otvorů v příčkách tl. 150mm</t>
  </si>
  <si>
    <t>Omítky vnitřní vápenné, štukové</t>
  </si>
  <si>
    <t>Konstrukce truhlářské</t>
  </si>
  <si>
    <t>DMTŽ Dveřních křídel</t>
  </si>
  <si>
    <t>D+M Dveřních křídel (1000/1970) kompletizovaných do zazděné rámové kce dle PD, požární odolnost EI/30DP3-C, včetně začištění</t>
  </si>
  <si>
    <t>D+M Rámová konstrukce technologické zdvojené podlahy se šroubovanou subkonstrukcí, vnitřní světlé výšky 400mm, únosnost dle reálné zátěže, která vyplyne z VŘ na zhotovitele</t>
  </si>
  <si>
    <t>D+M Zakrývací desky zdvojené technologické podlahy</t>
  </si>
  <si>
    <t>D+M Zakrývací desky zdvojené technologické podlahy pro "studenou uličku" = vzduchová prostupnost desek 50-70%</t>
  </si>
  <si>
    <t>Výmalba stěn</t>
  </si>
  <si>
    <t>Výmalba stropů</t>
  </si>
  <si>
    <t>DMTŽ Odpojeného potrubí otopné soustavy</t>
  </si>
  <si>
    <t>Policový systém</t>
  </si>
  <si>
    <t>Zajištění akustické neprůzvučnosti svislých konstrukcí mezi m.č. 14 a m.č. 014 a m.č. 076 - dle skutečných požadavků na neprůzvučnost</t>
  </si>
  <si>
    <t>Zajištění akustické neprůzvučnosti stropní kce mezi m.č.14 v 1NP a m.č. 118 a 119 ve 2NP - dle skutečných požadavků na neprůzvučnost</t>
  </si>
  <si>
    <t>Zařízení staveniště,přesun stavebních kapacit</t>
  </si>
  <si>
    <t>Rekapitulace ETAPA 2 - m.č.141, 141a, 141b, 142, 967, 968a, 968b v 2NP</t>
  </si>
  <si>
    <t>Položkový rozpočet - Etapa 2</t>
  </si>
  <si>
    <t>Svislé konstrukce</t>
  </si>
  <si>
    <t>D+M Příčky SDK, ocel. kce, 1x oplášť., tl. 100mm mezi m.č. 141b a m.č. 142, včetně napojení na stávající okenní rám</t>
  </si>
  <si>
    <t>D+M Příčky SDK, ocel. kce, 1x oplášť., tl. 100mm mezi m.č. 968a a m.č. 968b</t>
  </si>
  <si>
    <t>Zazdívky otvorů, CPP na MVC, tl. 100 mm, m.č. 968b</t>
  </si>
  <si>
    <t>Zazdívky otvorů, CPP na MVC, tl. 100 mm, m.č. 141a, 141b</t>
  </si>
  <si>
    <t>Vybourání ocelové zárubně, m.č. 968b</t>
  </si>
  <si>
    <t>Vybourání otvorů v příčkách tl. 150mm, m.č. 968a, 968b</t>
  </si>
  <si>
    <t>Omítky vnitřní vápenné, štukové, m.č. 967 a m.č. 968b</t>
  </si>
  <si>
    <t>Omítky vnitřní vápenné, štukové, m.č. 141a a m.č. 141b</t>
  </si>
  <si>
    <t>DMTŽ Dveřních křídel m.č.968b</t>
  </si>
  <si>
    <t>Podlahy vlysové, parketové a povlakové</t>
  </si>
  <si>
    <t>DMTŽ Linoleum č.m. 141b,142</t>
  </si>
  <si>
    <t>D+M Linoleum m.č. 141b, 142</t>
  </si>
  <si>
    <t>DMTŽ Linoleum č.m. 968a, 968b</t>
  </si>
  <si>
    <t>DMTŽ Stávající technologické zdvojené podlahy</t>
  </si>
  <si>
    <t>Výmalba stěn č.m. 141, 141a, 141b, 142</t>
  </si>
  <si>
    <t>Výmalba stropů č.m. 141, 141a, 141b, 142</t>
  </si>
  <si>
    <t>Výmalba stěn č.m. 967, 968a, 968b</t>
  </si>
  <si>
    <t>Výmalba stropů č.m. 967, 968a, 968b</t>
  </si>
  <si>
    <r>
      <t xml:space="preserve">rozváděč </t>
    </r>
    <r>
      <rPr>
        <b/>
        <sz val="10"/>
        <color indexed="8"/>
        <rFont val="Arial CE"/>
        <family val="2"/>
      </rPr>
      <t>R-UPS</t>
    </r>
    <r>
      <rPr>
        <sz val="10"/>
        <color indexed="8"/>
        <rFont val="Arial CE"/>
        <family val="2"/>
      </rPr>
      <t xml:space="preserve"> (viz výkres č. E.9)</t>
    </r>
  </si>
  <si>
    <t>spínač jednopólový, řaz. 1, zapuštěný, IP20,
kompletní, vč. jednonásobného rámečku</t>
  </si>
  <si>
    <t>spínač dvojpólový, řaz. 2, zapuštěný, IP20,
kompletní, vč. jednonásobného rámečku</t>
  </si>
  <si>
    <t>zásuvka jednonásobná, s víčkem, 250 VAC,16 A, 2P+PE, nástěnná, IP44</t>
  </si>
  <si>
    <t>zásuvka jednonásobná, s víčkem, 250 VAC,16 A, 2P+PE, nástěnná, IP44,
barevně odlišená (červená / oranžová)</t>
  </si>
  <si>
    <t>zásuvka 400/230V,50Hz, 32A/3P+N+PE, IEC309, nástěnná</t>
  </si>
  <si>
    <t>bezpečnostní tlačítko, nástěnné, zasklené, kontakty 1/3,
označené HAVARIJNÍ STOP</t>
  </si>
  <si>
    <t>kabel 1-CXKH-R-J (B2ca s1d0) 4 x 70</t>
  </si>
  <si>
    <t>kabel 1-CXKH-R-J (B2ca s1d0) 5 x 10</t>
  </si>
  <si>
    <t>kabel 1-CXKH-R-J (B2ca s1d0) 4 x 10</t>
  </si>
  <si>
    <t>kabel 1-CXKH-R-J (B2ca s1d0) 3 x 4</t>
  </si>
  <si>
    <t>kabel 1-CXKH-R-J (B2ca s1d0) 3 x 2,5</t>
  </si>
  <si>
    <t>kabel 1-CXKH-R-O (B2ca s1d0) 2 x 1,5</t>
  </si>
  <si>
    <t>kabel CGSG-J 4 x 10</t>
  </si>
  <si>
    <t>demontáž stávající elektroinstalace v místnosti č. 014, začistění ploch 
(rozváděč, podezdívka, svítidla, vypínače, kabeláž)</t>
  </si>
  <si>
    <t>úpravy elektroinstalace v rekonstruované m. č. 141/142 (přemístění stávajících svítidel a úpravy rozvodů z důvodu rozdělení místnosti, přemístění klimajednotek)</t>
  </si>
  <si>
    <t>ASD - nasávací systém s laserovou detekcí</t>
  </si>
  <si>
    <t>Mobilní dělící stěny, 170x76x44 cm</t>
  </si>
  <si>
    <t>9.</t>
  </si>
  <si>
    <t>KVM switch</t>
  </si>
  <si>
    <t>KVM over IP switch, 16 portů, 2 local / 1 remote users, daisy-chain, rackmount, HDMI</t>
  </si>
  <si>
    <t>Kabel USB (konzole/master switch), 10 m</t>
  </si>
  <si>
    <t>Kabel VGA (konzole/master switch), 10 m</t>
  </si>
  <si>
    <t>Kabel HDMI /konzole/master switch), 10m</t>
  </si>
  <si>
    <t>Patchcord UTP cat. 6, 10 m</t>
  </si>
  <si>
    <t>Interface modul RJ45 Network Switch na VGA+USB, 5 m</t>
  </si>
  <si>
    <t>Pojízdný stolek pro PC a klávesnici (deska 50 x 80 cm, výška 75 cm)</t>
  </si>
  <si>
    <t>UKS – Optická páteřní propojení  č.14  –  č.142</t>
  </si>
  <si>
    <t>UKS – Metalický propoj č.14 - č. 142 , č. 142 - č. 925, Metalická kabeláž servrovny č.14</t>
  </si>
  <si>
    <t>Biometrická čtečka s displejem</t>
  </si>
  <si>
    <t>Kabel UTP cat 6.</t>
  </si>
  <si>
    <t>Vybudování nového datového centra vč. dodávky UPS</t>
  </si>
  <si>
    <t>Aktualizace: květen 2017</t>
  </si>
  <si>
    <t>pro nové datové centrum v budově MŽP</t>
  </si>
  <si>
    <t>Rekapitulace profesí :</t>
  </si>
  <si>
    <r>
      <rPr>
        <b/>
        <sz val="11"/>
        <color theme="1"/>
        <rFont val="Arial"/>
        <family val="2"/>
      </rPr>
      <t xml:space="preserve">(AS) </t>
    </r>
    <r>
      <rPr>
        <sz val="11"/>
        <color theme="1"/>
        <rFont val="Arial"/>
        <family val="2"/>
      </rPr>
      <t>Stavební práce</t>
    </r>
  </si>
  <si>
    <t>DMTŽ Dveřních křídel m.č.142</t>
  </si>
  <si>
    <t>Administrativní budova MŽP ČR – Nové datové centrum, vč. nové UPS pro datové centrum</t>
  </si>
  <si>
    <r>
      <t xml:space="preserve">ELEKTROTECHNICKÉ ROZVODY – SILNOPROUD – </t>
    </r>
    <r>
      <rPr>
        <b/>
        <sz val="12"/>
        <rFont val="Arial CE"/>
        <family val="2"/>
      </rPr>
      <t>revize A (květen 2017)</t>
    </r>
  </si>
  <si>
    <t>VÝKAZ MATERIÁLU – Dokumentace pro provedení stavby a pro výběr zhotovitele, prosinec 2015</t>
  </si>
  <si>
    <t>rozbočovací rackový PES (PDU-14)</t>
  </si>
  <si>
    <t>úpravy přívodu rozváděče RS1 pro kantýnu (demontáž stávajícího kabelu v liště, zkrácení přívodu, naspojkování nového přívodu, uložení pod omítku, dozbrojení patrového rozváděče v m.č. 925 jističem B32/3)</t>
  </si>
  <si>
    <t>Cena celkem bez DPH</t>
  </si>
  <si>
    <t>Cena bez DPH</t>
  </si>
  <si>
    <t>DPH 21%</t>
  </si>
  <si>
    <t>Cena vč. DPH</t>
  </si>
  <si>
    <t>Celkem včetně DPH</t>
  </si>
  <si>
    <t>Cena celkem včetně DPH</t>
  </si>
  <si>
    <t>Cena celkem bez DPH (Kč)</t>
  </si>
  <si>
    <t>DPH 21% (Kč)</t>
  </si>
  <si>
    <t>Cena celkem včetně DPH (Kč)</t>
  </si>
  <si>
    <t xml:space="preserve">Cena celkem bez DPH   </t>
  </si>
  <si>
    <t>Celkem v Kč včetně DPH</t>
  </si>
  <si>
    <t>Celkem</t>
  </si>
  <si>
    <t>Mobilní nájezdová rampa do m. č. 14, tř. nehořlavosti B (nesnadno hořlavé) dle ČSN EN 13501-1 +A1</t>
  </si>
  <si>
    <t>Mobilní nájezdová rampa do m. č. 141, tř. nehořlavosti B (nesnadno hořlavé) dle ČSN EN 13501-1 +A1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</si>
</sst>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Kč&quot;_-;\-* #,##0.00\ &quot;Kč&quot;_-;_-* &quot;-&quot;??\ &quot;Kč&quot;_-;_-@_-"/>
    <numFmt numFmtId="164" formatCode="#,##0.0000"/>
    <numFmt numFmtId="165" formatCode="_-* #,##0\ &quot;Kč&quot;_-;\-* #,##0\ &quot;Kč&quot;_-;_-* &quot;-&quot;??\ &quot;Kč&quot;_-;_-@_-"/>
    <numFmt numFmtId="166" formatCode="#,##0.00;&quot;CHYBA&quot;;&quot;-&quot;"/>
    <numFmt numFmtId="167" formatCode="_-* #,##0\ [$Kč-405]_-;\-* #,##0\ [$Kč-405]_-;_-* &quot;-&quot;??\ [$Kč-405]_-;_-@_-"/>
    <numFmt numFmtId="168" formatCode="0.0"/>
    <numFmt numFmtId="169" formatCode="#,##0\ &quot;Kč&quot;"/>
    <numFmt numFmtId="170" formatCode="#,##0.00\ &quot;Kč&quot;"/>
    <numFmt numFmtId="171" formatCode="#,##0.0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CE"/>
      <family val="2"/>
    </font>
    <font>
      <b/>
      <sz val="14"/>
      <color theme="1"/>
      <name val="Arial CE"/>
      <family val="2"/>
    </font>
    <font>
      <b/>
      <sz val="12"/>
      <color theme="1"/>
      <name val="Arial CE"/>
      <family val="2"/>
    </font>
    <font>
      <b/>
      <i/>
      <sz val="10"/>
      <color theme="1"/>
      <name val="Arial CE"/>
      <family val="2"/>
    </font>
    <font>
      <i/>
      <sz val="10"/>
      <color indexed="8"/>
      <name val="Arial CE"/>
      <family val="2"/>
    </font>
    <font>
      <b/>
      <i/>
      <sz val="20"/>
      <color theme="1"/>
      <name val="Arial CE"/>
      <family val="2"/>
    </font>
    <font>
      <b/>
      <i/>
      <sz val="10"/>
      <color theme="1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2"/>
      <color theme="1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0"/>
      <color indexed="17"/>
      <name val="Arial"/>
      <family val="2"/>
    </font>
    <font>
      <sz val="10"/>
      <color theme="0" tint="-0.3499799966812134"/>
      <name val="Arial"/>
      <family val="2"/>
    </font>
    <font>
      <sz val="2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color theme="0" tint="-0.3499799966812134"/>
      <name val="Arial"/>
      <family val="2"/>
    </font>
    <font>
      <sz val="22"/>
      <color theme="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sz val="2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  <font>
      <b/>
      <i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/>
      <bottom/>
    </border>
    <border>
      <left style="thin"/>
      <right style="double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hair"/>
      <right style="double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</cellStyleXfs>
  <cellXfs count="533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top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right"/>
      <protection/>
    </xf>
    <xf numFmtId="4" fontId="2" fillId="0" borderId="2" xfId="0" applyNumberFormat="1" applyFont="1" applyBorder="1" applyAlignment="1" applyProtection="1">
      <alignment horizontal="right"/>
      <protection/>
    </xf>
    <xf numFmtId="3" fontId="2" fillId="0" borderId="3" xfId="0" applyNumberFormat="1" applyFont="1" applyBorder="1" applyAlignment="1" applyProtection="1">
      <alignment horizontal="right"/>
      <protection/>
    </xf>
    <xf numFmtId="4" fontId="14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49" fontId="14" fillId="0" borderId="0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12" fillId="0" borderId="4" xfId="0" applyNumberFormat="1" applyFont="1" applyFill="1" applyBorder="1" applyAlignment="1" applyProtection="1">
      <alignment horizontal="left" vertical="top" wrapText="1"/>
      <protection locked="0"/>
    </xf>
    <xf numFmtId="49" fontId="12" fillId="0" borderId="5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/>
    <xf numFmtId="0" fontId="17" fillId="0" borderId="0" xfId="0" applyFont="1"/>
    <xf numFmtId="0" fontId="11" fillId="0" borderId="0" xfId="0" applyFont="1"/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8" fillId="0" borderId="6" xfId="0" applyFont="1" applyFill="1" applyBorder="1"/>
    <xf numFmtId="0" fontId="0" fillId="0" borderId="6" xfId="0" applyFont="1" applyFill="1" applyBorder="1"/>
    <xf numFmtId="0" fontId="0" fillId="0" borderId="6" xfId="0" applyFont="1" applyBorder="1"/>
    <xf numFmtId="3" fontId="0" fillId="0" borderId="6" xfId="0" applyNumberFormat="1" applyFont="1" applyBorder="1" applyAlignment="1">
      <alignment/>
    </xf>
    <xf numFmtId="0" fontId="0" fillId="0" borderId="7" xfId="0" applyFont="1" applyFill="1" applyBorder="1"/>
    <xf numFmtId="0" fontId="0" fillId="0" borderId="7" xfId="0" applyFont="1" applyBorder="1"/>
    <xf numFmtId="3" fontId="0" fillId="0" borderId="7" xfId="0" applyNumberFormat="1" applyFont="1" applyBorder="1" applyAlignment="1">
      <alignment/>
    </xf>
    <xf numFmtId="0" fontId="19" fillId="0" borderId="0" xfId="0" applyFont="1" applyBorder="1"/>
    <xf numFmtId="0" fontId="20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3" fontId="0" fillId="0" borderId="0" xfId="0" applyNumberFormat="1" applyFont="1" applyBorder="1" applyAlignment="1">
      <alignment/>
    </xf>
    <xf numFmtId="0" fontId="0" fillId="0" borderId="8" xfId="0" applyFont="1" applyFill="1" applyBorder="1"/>
    <xf numFmtId="0" fontId="0" fillId="0" borderId="8" xfId="0" applyFont="1" applyBorder="1"/>
    <xf numFmtId="3" fontId="0" fillId="0" borderId="8" xfId="0" applyNumberFormat="1" applyFont="1" applyBorder="1" applyAlignment="1">
      <alignment/>
    </xf>
    <xf numFmtId="14" fontId="0" fillId="0" borderId="0" xfId="0" applyNumberFormat="1" applyFont="1" applyBorder="1"/>
    <xf numFmtId="3" fontId="21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6" fillId="0" borderId="9" xfId="21" applyNumberFormat="1" applyFont="1" applyFill="1" applyBorder="1" applyAlignment="1">
      <alignment horizontal="left" vertical="top"/>
      <protection/>
    </xf>
    <xf numFmtId="0" fontId="0" fillId="0" borderId="0" xfId="0" applyFill="1"/>
    <xf numFmtId="0" fontId="3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7" fillId="0" borderId="9" xfId="21" applyFont="1" applyFill="1" applyBorder="1" applyAlignment="1">
      <alignment horizontal="center"/>
      <protection/>
    </xf>
    <xf numFmtId="3" fontId="37" fillId="0" borderId="9" xfId="21" applyNumberFormat="1" applyFont="1" applyFill="1" applyBorder="1" applyAlignment="1">
      <alignment horizontal="center" vertical="center"/>
      <protection/>
    </xf>
    <xf numFmtId="0" fontId="20" fillId="0" borderId="0" xfId="21" applyFont="1" applyFill="1">
      <alignment/>
      <protection/>
    </xf>
    <xf numFmtId="3" fontId="1" fillId="0" borderId="0" xfId="21" applyNumberFormat="1" applyFont="1" applyFill="1" applyAlignment="1">
      <alignment vertical="center"/>
      <protection/>
    </xf>
    <xf numFmtId="0" fontId="22" fillId="0" borderId="9" xfId="21" applyFont="1" applyFill="1" applyBorder="1" applyAlignment="1">
      <alignment horizontal="center"/>
      <protection/>
    </xf>
    <xf numFmtId="3" fontId="25" fillId="0" borderId="9" xfId="21" applyNumberFormat="1" applyFont="1" applyFill="1" applyBorder="1" applyAlignment="1">
      <alignment vertical="center"/>
      <protection/>
    </xf>
    <xf numFmtId="0" fontId="0" fillId="0" borderId="9" xfId="0" applyFill="1" applyBorder="1"/>
    <xf numFmtId="0" fontId="22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vertical="center" wrapText="1"/>
      <protection/>
    </xf>
    <xf numFmtId="0" fontId="22" fillId="0" borderId="0" xfId="21" applyFont="1" applyFill="1" applyBorder="1" applyAlignment="1">
      <alignment horizontal="center"/>
      <protection/>
    </xf>
    <xf numFmtId="0" fontId="22" fillId="0" borderId="9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/>
      <protection/>
    </xf>
    <xf numFmtId="0" fontId="40" fillId="0" borderId="0" xfId="21" applyFont="1" applyFill="1" applyAlignment="1">
      <alignment vertical="center"/>
      <protection/>
    </xf>
    <xf numFmtId="0" fontId="20" fillId="0" borderId="10" xfId="21" applyFont="1" applyFill="1" applyBorder="1" applyAlignment="1">
      <alignment horizontal="center" vertical="center"/>
      <protection/>
    </xf>
    <xf numFmtId="0" fontId="20" fillId="0" borderId="10" xfId="21" applyFont="1" applyFill="1" applyBorder="1" applyAlignment="1">
      <alignment vertical="center"/>
      <protection/>
    </xf>
    <xf numFmtId="0" fontId="41" fillId="0" borderId="0" xfId="21" applyFont="1" applyFill="1" applyBorder="1" applyAlignment="1">
      <alignment vertical="center" wrapText="1"/>
      <protection/>
    </xf>
    <xf numFmtId="0" fontId="42" fillId="0" borderId="0" xfId="0" applyFont="1"/>
    <xf numFmtId="167" fontId="20" fillId="0" borderId="0" xfId="0" applyNumberFormat="1" applyFo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7" fontId="20" fillId="0" borderId="12" xfId="0" applyNumberFormat="1" applyFont="1" applyBorder="1" applyAlignment="1">
      <alignment wrapText="1"/>
    </xf>
    <xf numFmtId="167" fontId="20" fillId="0" borderId="13" xfId="0" applyNumberFormat="1" applyFont="1" applyBorder="1" applyAlignment="1">
      <alignment wrapText="1"/>
    </xf>
    <xf numFmtId="2" fontId="0" fillId="0" borderId="0" xfId="0" applyNumberFormat="1" applyFill="1"/>
    <xf numFmtId="2" fontId="14" fillId="0" borderId="0" xfId="0" applyNumberFormat="1" applyFont="1" applyFill="1"/>
    <xf numFmtId="0" fontId="44" fillId="0" borderId="0" xfId="0" applyFont="1" applyFill="1"/>
    <xf numFmtId="2" fontId="0" fillId="0" borderId="0" xfId="0" applyNumberFormat="1" applyFill="1" applyBorder="1"/>
    <xf numFmtId="49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6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Protection="1"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wrapText="1"/>
      <protection locked="0"/>
    </xf>
    <xf numFmtId="0" fontId="22" fillId="0" borderId="17" xfId="0" applyFont="1" applyFill="1" applyBorder="1" applyProtection="1">
      <protection locked="0"/>
    </xf>
    <xf numFmtId="3" fontId="22" fillId="0" borderId="17" xfId="0" applyNumberFormat="1" applyFont="1" applyFill="1" applyBorder="1" applyAlignment="1" applyProtection="1">
      <alignment/>
      <protection locked="0"/>
    </xf>
    <xf numFmtId="3" fontId="22" fillId="0" borderId="17" xfId="0" applyNumberFormat="1" applyFont="1" applyBorder="1" applyAlignment="1" applyProtection="1">
      <alignment/>
      <protection locked="0"/>
    </xf>
    <xf numFmtId="49" fontId="19" fillId="0" borderId="18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Protection="1">
      <protection locked="0"/>
    </xf>
    <xf numFmtId="0" fontId="25" fillId="0" borderId="19" xfId="0" applyFont="1" applyFill="1" applyBorder="1" applyProtection="1">
      <protection locked="0"/>
    </xf>
    <xf numFmtId="3" fontId="25" fillId="0" borderId="19" xfId="0" applyNumberFormat="1" applyFont="1" applyFill="1" applyBorder="1" applyAlignment="1" applyProtection="1">
      <alignment/>
      <protection locked="0"/>
    </xf>
    <xf numFmtId="3" fontId="25" fillId="0" borderId="20" xfId="0" applyNumberFormat="1" applyFont="1" applyBorder="1" applyAlignment="1" applyProtection="1">
      <alignment/>
      <protection locked="0"/>
    </xf>
    <xf numFmtId="0" fontId="25" fillId="0" borderId="9" xfId="0" applyFont="1" applyFill="1" applyBorder="1" applyProtection="1">
      <protection locked="0"/>
    </xf>
    <xf numFmtId="0" fontId="25" fillId="0" borderId="9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20" fillId="0" borderId="22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wrapText="1"/>
      <protection locked="0"/>
    </xf>
    <xf numFmtId="0" fontId="20" fillId="0" borderId="22" xfId="0" applyFont="1" applyFill="1" applyBorder="1" applyProtection="1">
      <protection locked="0"/>
    </xf>
    <xf numFmtId="3" fontId="20" fillId="2" borderId="22" xfId="0" applyNumberFormat="1" applyFont="1" applyFill="1" applyBorder="1" applyAlignment="1" applyProtection="1">
      <alignment/>
      <protection locked="0"/>
    </xf>
    <xf numFmtId="4" fontId="19" fillId="0" borderId="23" xfId="0" applyNumberFormat="1" applyFont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/>
      <protection locked="0"/>
    </xf>
    <xf numFmtId="0" fontId="25" fillId="0" borderId="24" xfId="0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 applyProtection="1">
      <alignment wrapText="1"/>
      <protection locked="0"/>
    </xf>
    <xf numFmtId="0" fontId="25" fillId="0" borderId="24" xfId="0" applyFont="1" applyFill="1" applyBorder="1" applyProtection="1">
      <protection locked="0"/>
    </xf>
    <xf numFmtId="3" fontId="25" fillId="2" borderId="24" xfId="0" applyNumberFormat="1" applyFont="1" applyFill="1" applyBorder="1" applyAlignment="1" applyProtection="1">
      <alignment/>
      <protection locked="0"/>
    </xf>
    <xf numFmtId="3" fontId="25" fillId="0" borderId="24" xfId="0" applyNumberFormat="1" applyFont="1" applyBorder="1" applyAlignment="1" applyProtection="1">
      <alignment/>
      <protection/>
    </xf>
    <xf numFmtId="0" fontId="22" fillId="0" borderId="9" xfId="0" applyFont="1" applyFill="1" applyBorder="1" applyAlignment="1" applyProtection="1">
      <alignment horizontal="center"/>
      <protection locked="0"/>
    </xf>
    <xf numFmtId="3" fontId="25" fillId="2" borderId="9" xfId="0" applyNumberFormat="1" applyFont="1" applyFill="1" applyBorder="1" applyAlignment="1" applyProtection="1">
      <alignment/>
      <protection locked="0"/>
    </xf>
    <xf numFmtId="3" fontId="25" fillId="0" borderId="9" xfId="0" applyNumberFormat="1" applyFont="1" applyBorder="1" applyAlignment="1" applyProtection="1">
      <alignment/>
      <protection/>
    </xf>
    <xf numFmtId="0" fontId="22" fillId="0" borderId="17" xfId="0" applyFont="1" applyFill="1" applyBorder="1" applyAlignment="1" applyProtection="1">
      <alignment wrapText="1"/>
      <protection locked="0"/>
    </xf>
    <xf numFmtId="0" fontId="25" fillId="0" borderId="17" xfId="0" applyFont="1" applyFill="1" applyBorder="1" applyProtection="1">
      <protection locked="0"/>
    </xf>
    <xf numFmtId="3" fontId="25" fillId="2" borderId="17" xfId="0" applyNumberFormat="1" applyFont="1" applyFill="1" applyBorder="1" applyAlignment="1" applyProtection="1">
      <alignment/>
      <protection locked="0"/>
    </xf>
    <xf numFmtId="3" fontId="25" fillId="0" borderId="17" xfId="0" applyNumberFormat="1" applyFont="1" applyBorder="1" applyAlignment="1" applyProtection="1">
      <alignment/>
      <protection/>
    </xf>
    <xf numFmtId="49" fontId="20" fillId="0" borderId="19" xfId="0" applyNumberFormat="1" applyFont="1" applyFill="1" applyBorder="1" applyAlignment="1" applyProtection="1">
      <alignment horizontal="center" vertical="top"/>
      <protection locked="0"/>
    </xf>
    <xf numFmtId="3" fontId="25" fillId="2" borderId="19" xfId="0" applyNumberFormat="1" applyFont="1" applyFill="1" applyBorder="1" applyAlignment="1" applyProtection="1">
      <alignment/>
      <protection locked="0"/>
    </xf>
    <xf numFmtId="3" fontId="25" fillId="0" borderId="20" xfId="0" applyNumberFormat="1" applyFont="1" applyBorder="1" applyAlignment="1" applyProtection="1">
      <alignment/>
      <protection/>
    </xf>
    <xf numFmtId="0" fontId="22" fillId="0" borderId="9" xfId="0" applyFont="1" applyFill="1" applyBorder="1" applyProtection="1">
      <protection locked="0"/>
    </xf>
    <xf numFmtId="0" fontId="22" fillId="0" borderId="25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wrapText="1"/>
      <protection locked="0"/>
    </xf>
    <xf numFmtId="4" fontId="24" fillId="0" borderId="24" xfId="0" applyNumberFormat="1" applyFont="1" applyBorder="1" applyAlignment="1" applyProtection="1">
      <alignment horizontal="center" vertical="center"/>
      <protection/>
    </xf>
    <xf numFmtId="0" fontId="22" fillId="0" borderId="9" xfId="0" applyFont="1" applyFill="1" applyBorder="1" applyAlignment="1" applyProtection="1">
      <alignment wrapText="1"/>
      <protection locked="0"/>
    </xf>
    <xf numFmtId="3" fontId="25" fillId="0" borderId="26" xfId="0" applyNumberFormat="1" applyFont="1" applyBorder="1" applyAlignment="1" applyProtection="1">
      <alignment/>
      <protection/>
    </xf>
    <xf numFmtId="49" fontId="20" fillId="0" borderId="9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/>
      <protection locked="0"/>
    </xf>
    <xf numFmtId="3" fontId="27" fillId="2" borderId="19" xfId="0" applyNumberFormat="1" applyFont="1" applyFill="1" applyBorder="1" applyAlignment="1" applyProtection="1">
      <alignment/>
      <protection locked="0"/>
    </xf>
    <xf numFmtId="3" fontId="27" fillId="0" borderId="20" xfId="0" applyNumberFormat="1" applyFont="1" applyBorder="1" applyAlignment="1" applyProtection="1">
      <alignment/>
      <protection/>
    </xf>
    <xf numFmtId="49" fontId="24" fillId="0" borderId="28" xfId="0" applyNumberFormat="1" applyFont="1" applyFill="1" applyBorder="1" applyAlignment="1" applyProtection="1">
      <alignment horizontal="center"/>
      <protection locked="0"/>
    </xf>
    <xf numFmtId="3" fontId="27" fillId="2" borderId="24" xfId="0" applyNumberFormat="1" applyFont="1" applyFill="1" applyBorder="1" applyAlignment="1" applyProtection="1">
      <alignment/>
      <protection locked="0"/>
    </xf>
    <xf numFmtId="3" fontId="27" fillId="0" borderId="29" xfId="0" applyNumberFormat="1" applyFont="1" applyBorder="1" applyAlignment="1" applyProtection="1">
      <alignment/>
      <protection/>
    </xf>
    <xf numFmtId="49" fontId="20" fillId="0" borderId="9" xfId="0" applyNumberFormat="1" applyFont="1" applyFill="1" applyBorder="1" applyAlignment="1" applyProtection="1">
      <alignment horizontal="center" vertical="top"/>
      <protection locked="0"/>
    </xf>
    <xf numFmtId="0" fontId="25" fillId="0" borderId="25" xfId="0" applyFont="1" applyFill="1" applyBorder="1" applyAlignment="1" applyProtection="1">
      <alignment horizontal="center"/>
      <protection locked="0"/>
    </xf>
    <xf numFmtId="0" fontId="25" fillId="0" borderId="27" xfId="0" applyFont="1" applyFill="1" applyBorder="1" applyAlignment="1" applyProtection="1">
      <alignment horizontal="center"/>
      <protection locked="0"/>
    </xf>
    <xf numFmtId="3" fontId="25" fillId="0" borderId="30" xfId="0" applyNumberFormat="1" applyFont="1" applyBorder="1" applyAlignment="1" applyProtection="1">
      <alignment/>
      <protection/>
    </xf>
    <xf numFmtId="0" fontId="28" fillId="0" borderId="9" xfId="0" applyFont="1" applyFill="1" applyBorder="1" applyProtection="1">
      <protection locked="0"/>
    </xf>
    <xf numFmtId="3" fontId="35" fillId="2" borderId="22" xfId="0" applyNumberFormat="1" applyFont="1" applyFill="1" applyBorder="1" applyAlignment="1" applyProtection="1">
      <alignment horizontal="center"/>
      <protection locked="0"/>
    </xf>
    <xf numFmtId="3" fontId="24" fillId="0" borderId="24" xfId="0" applyNumberFormat="1" applyFont="1" applyBorder="1" applyAlignment="1" applyProtection="1">
      <alignment horizontal="center" vertical="center"/>
      <protection/>
    </xf>
    <xf numFmtId="49" fontId="24" fillId="0" borderId="18" xfId="0" applyNumberFormat="1" applyFont="1" applyFill="1" applyBorder="1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 horizontal="center"/>
      <protection locked="0"/>
    </xf>
    <xf numFmtId="3" fontId="20" fillId="2" borderId="22" xfId="0" applyNumberFormat="1" applyFont="1" applyFill="1" applyBorder="1" applyAlignment="1" applyProtection="1">
      <alignment horizontal="center"/>
      <protection locked="0"/>
    </xf>
    <xf numFmtId="0" fontId="26" fillId="0" borderId="25" xfId="0" applyFont="1" applyFill="1" applyBorder="1" applyAlignment="1" applyProtection="1">
      <alignment horizontal="center"/>
      <protection locked="0"/>
    </xf>
    <xf numFmtId="0" fontId="26" fillId="0" borderId="9" xfId="0" applyFont="1" applyFill="1" applyBorder="1" applyProtection="1">
      <protection locked="0"/>
    </xf>
    <xf numFmtId="3" fontId="26" fillId="2" borderId="9" xfId="0" applyNumberFormat="1" applyFont="1" applyFill="1" applyBorder="1" applyAlignment="1" applyProtection="1">
      <alignment/>
      <protection locked="0"/>
    </xf>
    <xf numFmtId="0" fontId="26" fillId="0" borderId="25" xfId="0" applyFont="1" applyFill="1" applyBorder="1" applyProtection="1">
      <protection locked="0"/>
    </xf>
    <xf numFmtId="4" fontId="25" fillId="0" borderId="30" xfId="0" applyNumberFormat="1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 horizontal="center"/>
      <protection locked="0"/>
    </xf>
    <xf numFmtId="0" fontId="17" fillId="0" borderId="32" xfId="0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3" fontId="17" fillId="0" borderId="32" xfId="0" applyNumberFormat="1" applyFont="1" applyBorder="1" applyAlignment="1" applyProtection="1">
      <alignment horizontal="center"/>
      <protection locked="0"/>
    </xf>
    <xf numFmtId="3" fontId="17" fillId="0" borderId="33" xfId="0" applyNumberFormat="1" applyFont="1" applyBorder="1" applyAlignment="1" applyProtection="1">
      <alignment horizontal="center"/>
      <protection locked="0"/>
    </xf>
    <xf numFmtId="49" fontId="17" fillId="0" borderId="25" xfId="0" applyNumberFormat="1" applyFont="1" applyFill="1" applyBorder="1" applyAlignment="1" applyProtection="1">
      <alignment horizontal="center" vertical="top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3" fontId="17" fillId="0" borderId="9" xfId="0" applyNumberFormat="1" applyFont="1" applyFill="1" applyBorder="1" applyProtection="1">
      <protection locked="0"/>
    </xf>
    <xf numFmtId="3" fontId="17" fillId="0" borderId="9" xfId="0" applyNumberFormat="1" applyFont="1" applyFill="1" applyBorder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/>
      <protection locked="0"/>
    </xf>
    <xf numFmtId="49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vertical="top" wrapText="1" shrinkToFit="1"/>
      <protection locked="0"/>
    </xf>
    <xf numFmtId="4" fontId="17" fillId="2" borderId="9" xfId="0" applyNumberFormat="1" applyFont="1" applyFill="1" applyBorder="1" applyAlignment="1" applyProtection="1">
      <alignment horizontal="center" vertical="center"/>
      <protection locked="0"/>
    </xf>
    <xf numFmtId="4" fontId="17" fillId="0" borderId="26" xfId="0" applyNumberFormat="1" applyFont="1" applyBorder="1" applyAlignment="1" applyProtection="1">
      <alignment horizontal="center" vertical="center"/>
      <protection/>
    </xf>
    <xf numFmtId="49" fontId="17" fillId="0" borderId="25" xfId="0" applyNumberFormat="1" applyFont="1" applyFill="1" applyBorder="1" applyAlignment="1" applyProtection="1">
      <alignment horizontal="left" vertical="top"/>
      <protection locked="0"/>
    </xf>
    <xf numFmtId="3" fontId="26" fillId="0" borderId="9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Fill="1" applyBorder="1" applyAlignment="1" applyProtection="1">
      <alignment horizontal="left" vertical="top"/>
      <protection locked="0"/>
    </xf>
    <xf numFmtId="0" fontId="26" fillId="0" borderId="17" xfId="0" applyFont="1" applyBorder="1" applyAlignment="1" applyProtection="1">
      <alignment vertical="top" wrapText="1" shrinkToFit="1"/>
      <protection locked="0"/>
    </xf>
    <xf numFmtId="3" fontId="26" fillId="0" borderId="17" xfId="0" applyNumberFormat="1" applyFont="1" applyBorder="1" applyAlignment="1" applyProtection="1">
      <alignment horizontal="center" vertical="top"/>
      <protection locked="0"/>
    </xf>
    <xf numFmtId="3" fontId="17" fillId="0" borderId="17" xfId="0" applyNumberFormat="1" applyFont="1" applyFill="1" applyBorder="1" applyAlignment="1" applyProtection="1">
      <alignment horizontal="center" vertical="center"/>
      <protection locked="0"/>
    </xf>
    <xf numFmtId="4" fontId="17" fillId="2" borderId="17" xfId="0" applyNumberFormat="1" applyFont="1" applyFill="1" applyBorder="1" applyAlignment="1" applyProtection="1">
      <alignment horizontal="center" vertical="center"/>
      <protection locked="0"/>
    </xf>
    <xf numFmtId="4" fontId="17" fillId="0" borderId="30" xfId="0" applyNumberFormat="1" applyFont="1" applyBorder="1" applyAlignment="1" applyProtection="1">
      <alignment horizontal="center" vertical="center"/>
      <protection/>
    </xf>
    <xf numFmtId="3" fontId="49" fillId="0" borderId="22" xfId="0" applyNumberFormat="1" applyFont="1" applyBorder="1" applyAlignment="1" applyProtection="1">
      <alignment horizontal="center" vertical="top"/>
      <protection locked="0"/>
    </xf>
    <xf numFmtId="0" fontId="17" fillId="0" borderId="24" xfId="0" applyFont="1" applyBorder="1" applyProtection="1">
      <protection locked="0"/>
    </xf>
    <xf numFmtId="0" fontId="17" fillId="0" borderId="9" xfId="0" applyFont="1" applyBorder="1" applyProtection="1">
      <protection locked="0"/>
    </xf>
    <xf numFmtId="3" fontId="17" fillId="2" borderId="9" xfId="0" applyNumberFormat="1" applyFont="1" applyFill="1" applyBorder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/>
      <protection/>
    </xf>
    <xf numFmtId="49" fontId="17" fillId="0" borderId="27" xfId="0" applyNumberFormat="1" applyFont="1" applyFill="1" applyBorder="1" applyAlignment="1" applyProtection="1">
      <alignment horizontal="center" vertical="center"/>
      <protection locked="0"/>
    </xf>
    <xf numFmtId="164" fontId="17" fillId="0" borderId="17" xfId="0" applyNumberFormat="1" applyFont="1" applyFill="1" applyBorder="1" applyAlignment="1" applyProtection="1">
      <alignment vertical="top"/>
      <protection locked="0"/>
    </xf>
    <xf numFmtId="0" fontId="17" fillId="0" borderId="24" xfId="0" applyFont="1" applyFill="1" applyBorder="1" applyAlignment="1" applyProtection="1">
      <alignment horizontal="center"/>
      <protection locked="0"/>
    </xf>
    <xf numFmtId="3" fontId="26" fillId="0" borderId="24" xfId="0" applyNumberFormat="1" applyFont="1" applyBorder="1" applyAlignment="1" applyProtection="1">
      <alignment horizontal="center" vertical="top"/>
      <protection locked="0"/>
    </xf>
    <xf numFmtId="0" fontId="17" fillId="0" borderId="24" xfId="0" applyFont="1" applyFill="1" applyBorder="1" applyProtection="1">
      <protection locked="0"/>
    </xf>
    <xf numFmtId="3" fontId="17" fillId="2" borderId="24" xfId="0" applyNumberFormat="1" applyFont="1" applyFill="1" applyBorder="1" applyAlignment="1" applyProtection="1">
      <alignment/>
      <protection locked="0"/>
    </xf>
    <xf numFmtId="49" fontId="1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9" xfId="0" applyFont="1" applyFill="1" applyBorder="1" applyProtection="1">
      <protection locked="0"/>
    </xf>
    <xf numFmtId="49" fontId="26" fillId="0" borderId="19" xfId="0" applyNumberFormat="1" applyFont="1" applyFill="1" applyBorder="1" applyAlignment="1" applyProtection="1">
      <alignment horizontal="center" vertical="top"/>
      <protection locked="0"/>
    </xf>
    <xf numFmtId="49" fontId="26" fillId="0" borderId="25" xfId="0" applyNumberFormat="1" applyFont="1" applyFill="1" applyBorder="1" applyAlignment="1" applyProtection="1">
      <alignment horizontal="center" vertical="center"/>
      <protection locked="0"/>
    </xf>
    <xf numFmtId="164" fontId="26" fillId="0" borderId="9" xfId="0" applyNumberFormat="1" applyFont="1" applyFill="1" applyBorder="1" applyAlignment="1" applyProtection="1">
      <alignment vertical="top"/>
      <protection locked="0"/>
    </xf>
    <xf numFmtId="4" fontId="26" fillId="2" borderId="9" xfId="0" applyNumberFormat="1" applyFont="1" applyFill="1" applyBorder="1" applyAlignment="1" applyProtection="1">
      <alignment horizontal="center" vertical="center"/>
      <protection locked="0"/>
    </xf>
    <xf numFmtId="4" fontId="26" fillId="0" borderId="26" xfId="0" applyNumberFormat="1" applyFont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/>
      <protection locked="0"/>
    </xf>
    <xf numFmtId="0" fontId="49" fillId="0" borderId="22" xfId="0" applyFont="1" applyFill="1" applyBorder="1" applyProtection="1">
      <protection locked="0"/>
    </xf>
    <xf numFmtId="0" fontId="17" fillId="0" borderId="18" xfId="0" applyFont="1" applyFill="1" applyBorder="1" applyProtection="1">
      <protection locked="0"/>
    </xf>
    <xf numFmtId="0" fontId="17" fillId="0" borderId="19" xfId="0" applyFont="1" applyFill="1" applyBorder="1" applyProtection="1">
      <protection locked="0"/>
    </xf>
    <xf numFmtId="3" fontId="17" fillId="2" borderId="19" xfId="0" applyNumberFormat="1" applyFont="1" applyFill="1" applyBorder="1" applyAlignment="1" applyProtection="1">
      <alignment/>
      <protection locked="0"/>
    </xf>
    <xf numFmtId="3" fontId="17" fillId="0" borderId="20" xfId="0" applyNumberFormat="1" applyFont="1" applyFill="1" applyBorder="1" applyAlignment="1" applyProtection="1">
      <alignment/>
      <protection/>
    </xf>
    <xf numFmtId="0" fontId="17" fillId="0" borderId="25" xfId="0" applyFont="1" applyFill="1" applyBorder="1" applyAlignment="1" applyProtection="1">
      <alignment horizontal="center"/>
      <protection locked="0"/>
    </xf>
    <xf numFmtId="3" fontId="17" fillId="0" borderId="26" xfId="0" applyNumberFormat="1" applyFont="1" applyFill="1" applyBorder="1" applyAlignment="1" applyProtection="1">
      <alignment/>
      <protection/>
    </xf>
    <xf numFmtId="0" fontId="17" fillId="0" borderId="27" xfId="0" applyFont="1" applyFill="1" applyBorder="1" applyProtection="1">
      <protection locked="0"/>
    </xf>
    <xf numFmtId="0" fontId="17" fillId="0" borderId="17" xfId="0" applyFont="1" applyFill="1" applyBorder="1" applyProtection="1">
      <protection locked="0"/>
    </xf>
    <xf numFmtId="4" fontId="49" fillId="0" borderId="26" xfId="0" applyNumberFormat="1" applyFont="1" applyBorder="1" applyAlignment="1" applyProtection="1">
      <alignment horizontal="center" vertical="center"/>
      <protection/>
    </xf>
    <xf numFmtId="0" fontId="50" fillId="0" borderId="0" xfId="0" applyFont="1"/>
    <xf numFmtId="0" fontId="8" fillId="3" borderId="1" xfId="0" applyFont="1" applyFill="1" applyBorder="1" applyProtection="1">
      <protection locked="0"/>
    </xf>
    <xf numFmtId="4" fontId="2" fillId="0" borderId="3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0" fontId="11" fillId="3" borderId="35" xfId="0" applyFont="1" applyFill="1" applyBorder="1" applyProtection="1">
      <protection locked="0"/>
    </xf>
    <xf numFmtId="3" fontId="11" fillId="3" borderId="32" xfId="0" applyNumberFormat="1" applyFont="1" applyFill="1" applyBorder="1" applyAlignment="1" applyProtection="1">
      <alignment/>
      <protection/>
    </xf>
    <xf numFmtId="3" fontId="26" fillId="0" borderId="9" xfId="21" applyNumberFormat="1" applyFont="1" applyFill="1" applyBorder="1" applyAlignment="1" applyProtection="1">
      <alignment vertical="center"/>
      <protection locked="0"/>
    </xf>
    <xf numFmtId="165" fontId="26" fillId="0" borderId="9" xfId="20" applyNumberFormat="1" applyFont="1" applyFill="1" applyBorder="1" applyAlignment="1" applyProtection="1">
      <alignment horizontal="center" vertical="center"/>
      <protection locked="0"/>
    </xf>
    <xf numFmtId="3" fontId="32" fillId="0" borderId="0" xfId="21" applyNumberFormat="1" applyFont="1" applyFill="1" applyBorder="1" applyAlignment="1" applyProtection="1">
      <alignment vertical="center"/>
      <protection locked="0"/>
    </xf>
    <xf numFmtId="3" fontId="32" fillId="0" borderId="9" xfId="21" applyNumberFormat="1" applyFont="1" applyFill="1" applyBorder="1" applyAlignment="1" applyProtection="1">
      <alignment vertical="center"/>
      <protection locked="0"/>
    </xf>
    <xf numFmtId="3" fontId="25" fillId="0" borderId="9" xfId="21" applyNumberFormat="1" applyFont="1" applyFill="1" applyBorder="1" applyAlignment="1" applyProtection="1">
      <alignment vertical="center"/>
      <protection locked="0"/>
    </xf>
    <xf numFmtId="0" fontId="25" fillId="0" borderId="0" xfId="21" applyFont="1" applyFill="1" applyBorder="1" applyAlignment="1" applyProtection="1">
      <alignment horizontal="center" vertical="center"/>
      <protection locked="0"/>
    </xf>
    <xf numFmtId="3" fontId="25" fillId="0" borderId="0" xfId="21" applyNumberFormat="1" applyFont="1" applyFill="1" applyBorder="1" applyAlignment="1" applyProtection="1">
      <alignment vertical="center"/>
      <protection locked="0"/>
    </xf>
    <xf numFmtId="0" fontId="20" fillId="0" borderId="0" xfId="21" applyFont="1" applyFill="1" applyAlignment="1" applyProtection="1">
      <alignment horizontal="center" vertical="center"/>
      <protection locked="0"/>
    </xf>
    <xf numFmtId="0" fontId="20" fillId="0" borderId="0" xfId="21" applyFont="1" applyFill="1" applyBorder="1" applyAlignment="1" applyProtection="1">
      <alignment horizontal="center" vertical="center"/>
      <protection locked="0"/>
    </xf>
    <xf numFmtId="3" fontId="20" fillId="0" borderId="0" xfId="21" applyNumberFormat="1" applyFont="1" applyFill="1" applyAlignment="1" applyProtection="1">
      <alignment vertical="center"/>
      <protection locked="0"/>
    </xf>
    <xf numFmtId="1" fontId="20" fillId="0" borderId="10" xfId="21" applyNumberFormat="1" applyFont="1" applyFill="1" applyBorder="1" applyAlignment="1" applyProtection="1">
      <alignment horizontal="center" vertical="center"/>
      <protection locked="0"/>
    </xf>
    <xf numFmtId="0" fontId="20" fillId="0" borderId="10" xfId="21" applyFont="1" applyFill="1" applyBorder="1" applyAlignment="1" applyProtection="1">
      <alignment horizontal="center" vertical="center"/>
      <protection locked="0"/>
    </xf>
    <xf numFmtId="3" fontId="20" fillId="0" borderId="10" xfId="21" applyNumberFormat="1" applyFont="1" applyFill="1" applyBorder="1" applyAlignment="1" applyProtection="1">
      <alignment vertical="center"/>
      <protection locked="0"/>
    </xf>
    <xf numFmtId="3" fontId="41" fillId="0" borderId="36" xfId="21" applyNumberFormat="1" applyFont="1" applyFill="1" applyBorder="1" applyAlignment="1" applyProtection="1">
      <alignment vertical="center"/>
      <protection locked="0"/>
    </xf>
    <xf numFmtId="3" fontId="26" fillId="0" borderId="9" xfId="21" applyNumberFormat="1" applyFont="1" applyFill="1" applyBorder="1" applyAlignment="1" applyProtection="1">
      <alignment vertical="center"/>
      <protection/>
    </xf>
    <xf numFmtId="3" fontId="32" fillId="0" borderId="0" xfId="21" applyNumberFormat="1" applyFont="1" applyFill="1" applyBorder="1" applyAlignment="1" applyProtection="1">
      <alignment vertical="center"/>
      <protection/>
    </xf>
    <xf numFmtId="3" fontId="32" fillId="0" borderId="9" xfId="21" applyNumberFormat="1" applyFont="1" applyFill="1" applyBorder="1" applyAlignment="1" applyProtection="1">
      <alignment vertical="center"/>
      <protection/>
    </xf>
    <xf numFmtId="3" fontId="25" fillId="0" borderId="9" xfId="21" applyNumberFormat="1" applyFont="1" applyFill="1" applyBorder="1" applyAlignment="1" applyProtection="1">
      <alignment vertical="center"/>
      <protection/>
    </xf>
    <xf numFmtId="3" fontId="25" fillId="0" borderId="0" xfId="21" applyNumberFormat="1" applyFont="1" applyFill="1" applyBorder="1" applyAlignment="1" applyProtection="1">
      <alignment vertical="center"/>
      <protection/>
    </xf>
    <xf numFmtId="3" fontId="20" fillId="0" borderId="0" xfId="21" applyNumberFormat="1" applyFont="1" applyFill="1" applyAlignment="1" applyProtection="1">
      <alignment vertical="center"/>
      <protection/>
    </xf>
    <xf numFmtId="3" fontId="20" fillId="0" borderId="10" xfId="21" applyNumberFormat="1" applyFont="1" applyFill="1" applyBorder="1" applyAlignment="1" applyProtection="1">
      <alignment vertical="center"/>
      <protection/>
    </xf>
    <xf numFmtId="3" fontId="41" fillId="0" borderId="36" xfId="21" applyNumberFormat="1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wrapText="1"/>
      <protection locked="0"/>
    </xf>
    <xf numFmtId="167" fontId="20" fillId="0" borderId="9" xfId="0" applyNumberFormat="1" applyFont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167" fontId="20" fillId="0" borderId="17" xfId="0" applyNumberFormat="1" applyFont="1" applyBorder="1" applyAlignment="1" applyProtection="1">
      <alignment wrapText="1"/>
      <protection locked="0"/>
    </xf>
    <xf numFmtId="0" fontId="0" fillId="0" borderId="17" xfId="0" applyBorder="1" applyProtection="1">
      <protection locked="0"/>
    </xf>
    <xf numFmtId="167" fontId="20" fillId="0" borderId="30" xfId="0" applyNumberFormat="1" applyFont="1" applyBorder="1" applyProtection="1">
      <protection locked="0"/>
    </xf>
    <xf numFmtId="167" fontId="20" fillId="4" borderId="32" xfId="0" applyNumberFormat="1" applyFont="1" applyFill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167" fontId="20" fillId="0" borderId="24" xfId="0" applyNumberFormat="1" applyFont="1" applyBorder="1" applyAlignment="1" applyProtection="1">
      <alignment wrapText="1"/>
      <protection locked="0"/>
    </xf>
    <xf numFmtId="167" fontId="20" fillId="0" borderId="26" xfId="0" applyNumberFormat="1" applyFont="1" applyBorder="1" applyProtection="1">
      <protection/>
    </xf>
    <xf numFmtId="167" fontId="20" fillId="0" borderId="30" xfId="0" applyNumberFormat="1" applyFont="1" applyBorder="1" applyProtection="1">
      <protection/>
    </xf>
    <xf numFmtId="167" fontId="20" fillId="4" borderId="33" xfId="0" applyNumberFormat="1" applyFont="1" applyFill="1" applyBorder="1" applyProtection="1">
      <protection/>
    </xf>
    <xf numFmtId="167" fontId="20" fillId="0" borderId="29" xfId="0" applyNumberFormat="1" applyFont="1" applyBorder="1" applyProtection="1">
      <protection/>
    </xf>
    <xf numFmtId="0" fontId="44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2" fontId="14" fillId="0" borderId="0" xfId="0" applyNumberFormat="1" applyFont="1" applyFill="1" applyProtection="1">
      <protection locked="0"/>
    </xf>
    <xf numFmtId="0" fontId="46" fillId="0" borderId="0" xfId="0" applyFont="1" applyFill="1" applyProtection="1">
      <protection locked="0"/>
    </xf>
    <xf numFmtId="2" fontId="44" fillId="0" borderId="0" xfId="0" applyNumberFormat="1" applyFont="1" applyFill="1" applyProtection="1">
      <protection locked="0"/>
    </xf>
    <xf numFmtId="2" fontId="44" fillId="0" borderId="0" xfId="0" applyNumberFormat="1" applyFont="1" applyFill="1" applyBorder="1" applyProtection="1">
      <protection locked="0"/>
    </xf>
    <xf numFmtId="168" fontId="44" fillId="0" borderId="0" xfId="0" applyNumberFormat="1" applyFont="1" applyFill="1" applyBorder="1" applyProtection="1">
      <protection locked="0"/>
    </xf>
    <xf numFmtId="2" fontId="44" fillId="0" borderId="37" xfId="0" applyNumberFormat="1" applyFont="1" applyFill="1" applyBorder="1" applyProtection="1">
      <protection locked="0"/>
    </xf>
    <xf numFmtId="2" fontId="44" fillId="0" borderId="38" xfId="0" applyNumberFormat="1" applyFont="1" applyFill="1" applyBorder="1" applyProtection="1">
      <protection locked="0"/>
    </xf>
    <xf numFmtId="0" fontId="44" fillId="0" borderId="0" xfId="0" applyFont="1" applyFill="1" applyBorder="1" applyProtection="1">
      <protection locked="0"/>
    </xf>
    <xf numFmtId="2" fontId="44" fillId="0" borderId="39" xfId="0" applyNumberFormat="1" applyFont="1" applyFill="1" applyBorder="1" applyProtection="1">
      <protection locked="0"/>
    </xf>
    <xf numFmtId="2" fontId="34" fillId="0" borderId="40" xfId="0" applyNumberFormat="1" applyFont="1" applyFill="1" applyBorder="1" applyProtection="1">
      <protection locked="0"/>
    </xf>
    <xf numFmtId="2" fontId="13" fillId="0" borderId="0" xfId="0" applyNumberFormat="1" applyFont="1" applyFill="1" applyBorder="1" applyProtection="1">
      <protection locked="0"/>
    </xf>
    <xf numFmtId="169" fontId="13" fillId="0" borderId="0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2" fontId="44" fillId="0" borderId="9" xfId="0" applyNumberFormat="1" applyFont="1" applyFill="1" applyBorder="1" applyAlignment="1" applyProtection="1">
      <alignment horizontal="right" wrapText="1"/>
      <protection locked="0"/>
    </xf>
    <xf numFmtId="0" fontId="44" fillId="0" borderId="9" xfId="0" applyFont="1" applyFill="1" applyBorder="1" applyAlignment="1" applyProtection="1">
      <alignment horizontal="right" wrapText="1"/>
      <protection locked="0"/>
    </xf>
    <xf numFmtId="2" fontId="44" fillId="0" borderId="0" xfId="0" applyNumberFormat="1" applyFont="1" applyFill="1" applyBorder="1" applyAlignment="1" applyProtection="1">
      <alignment horizontal="right" wrapText="1"/>
      <protection locked="0"/>
    </xf>
    <xf numFmtId="0" fontId="44" fillId="0" borderId="0" xfId="0" applyFont="1" applyFill="1" applyBorder="1" applyAlignment="1" applyProtection="1">
      <alignment horizontal="right" wrapText="1"/>
      <protection locked="0"/>
    </xf>
    <xf numFmtId="2" fontId="48" fillId="0" borderId="0" xfId="0" applyNumberFormat="1" applyFont="1" applyBorder="1" applyProtection="1">
      <protection locked="0"/>
    </xf>
    <xf numFmtId="2" fontId="44" fillId="0" borderId="9" xfId="0" applyNumberFormat="1" applyFont="1" applyBorder="1" applyProtection="1">
      <protection locked="0"/>
    </xf>
    <xf numFmtId="2" fontId="44" fillId="0" borderId="0" xfId="0" applyNumberFormat="1" applyFont="1" applyBorder="1" applyProtection="1">
      <protection locked="0"/>
    </xf>
    <xf numFmtId="2" fontId="48" fillId="0" borderId="0" xfId="0" applyNumberFormat="1" applyFont="1" applyFill="1" applyBorder="1" applyProtection="1">
      <protection locked="0"/>
    </xf>
    <xf numFmtId="2" fontId="44" fillId="0" borderId="9" xfId="0" applyNumberFormat="1" applyFont="1" applyFill="1" applyBorder="1" applyProtection="1">
      <protection locked="0"/>
    </xf>
    <xf numFmtId="0" fontId="44" fillId="0" borderId="0" xfId="0" applyFont="1" applyFill="1" applyProtection="1">
      <protection/>
    </xf>
    <xf numFmtId="168" fontId="44" fillId="0" borderId="0" xfId="0" applyNumberFormat="1" applyFont="1" applyFill="1" applyBorder="1" applyProtection="1">
      <protection/>
    </xf>
    <xf numFmtId="169" fontId="44" fillId="0" borderId="9" xfId="0" applyNumberFormat="1" applyFont="1" applyFill="1" applyBorder="1" applyProtection="1">
      <protection/>
    </xf>
    <xf numFmtId="169" fontId="44" fillId="0" borderId="38" xfId="0" applyNumberFormat="1" applyFont="1" applyFill="1" applyBorder="1" applyProtection="1">
      <protection/>
    </xf>
    <xf numFmtId="169" fontId="44" fillId="0" borderId="37" xfId="0" applyNumberFormat="1" applyFont="1" applyFill="1" applyBorder="1" applyProtection="1">
      <protection/>
    </xf>
    <xf numFmtId="169" fontId="13" fillId="0" borderId="41" xfId="0" applyNumberFormat="1" applyFont="1" applyFill="1" applyBorder="1" applyProtection="1">
      <protection/>
    </xf>
    <xf numFmtId="168" fontId="48" fillId="0" borderId="0" xfId="0" applyNumberFormat="1" applyFont="1" applyFill="1" applyBorder="1" applyProtection="1">
      <protection/>
    </xf>
    <xf numFmtId="44" fontId="1" fillId="2" borderId="9" xfId="20" applyFont="1" applyFill="1" applyBorder="1" applyAlignment="1" applyProtection="1">
      <alignment horizontal="center"/>
      <protection locked="0"/>
    </xf>
    <xf numFmtId="44" fontId="0" fillId="0" borderId="9" xfId="20" applyFont="1" applyBorder="1" applyAlignment="1" applyProtection="1">
      <alignment horizontal="center"/>
      <protection locked="0"/>
    </xf>
    <xf numFmtId="44" fontId="0" fillId="0" borderId="9" xfId="20" applyFont="1" applyFill="1" applyBorder="1" applyAlignment="1" applyProtection="1">
      <alignment horizontal="center"/>
      <protection locked="0"/>
    </xf>
    <xf numFmtId="44" fontId="0" fillId="0" borderId="9" xfId="20" applyFont="1" applyFill="1" applyBorder="1" applyAlignment="1" applyProtection="1">
      <alignment horizontal="center" vertical="top" wrapText="1"/>
      <protection locked="0"/>
    </xf>
    <xf numFmtId="168" fontId="44" fillId="0" borderId="9" xfId="0" applyNumberFormat="1" applyFont="1" applyFill="1" applyBorder="1" applyProtection="1">
      <protection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0" fontId="16" fillId="4" borderId="31" xfId="0" applyFont="1" applyFill="1" applyBorder="1" applyProtection="1">
      <protection/>
    </xf>
    <xf numFmtId="0" fontId="16" fillId="4" borderId="32" xfId="0" applyFont="1" applyFill="1" applyBorder="1" applyAlignment="1" applyProtection="1">
      <alignment horizontal="center"/>
      <protection/>
    </xf>
    <xf numFmtId="0" fontId="17" fillId="0" borderId="28" xfId="0" applyFont="1" applyBorder="1" applyProtection="1">
      <protection/>
    </xf>
    <xf numFmtId="170" fontId="17" fillId="0" borderId="24" xfId="0" applyNumberFormat="1" applyFont="1" applyBorder="1" applyAlignment="1" applyProtection="1">
      <alignment horizontal="center"/>
      <protection/>
    </xf>
    <xf numFmtId="170" fontId="17" fillId="0" borderId="29" xfId="0" applyNumberFormat="1" applyFont="1" applyBorder="1" applyProtection="1">
      <protection/>
    </xf>
    <xf numFmtId="0" fontId="17" fillId="0" borderId="25" xfId="0" applyFont="1" applyBorder="1" applyProtection="1">
      <protection/>
    </xf>
    <xf numFmtId="170" fontId="17" fillId="0" borderId="9" xfId="0" applyNumberFormat="1" applyFont="1" applyBorder="1" applyAlignment="1" applyProtection="1">
      <alignment horizontal="center"/>
      <protection/>
    </xf>
    <xf numFmtId="0" fontId="17" fillId="0" borderId="27" xfId="0" applyFont="1" applyBorder="1" applyProtection="1">
      <protection/>
    </xf>
    <xf numFmtId="170" fontId="17" fillId="0" borderId="17" xfId="0" applyNumberFormat="1" applyFont="1" applyBorder="1" applyAlignment="1" applyProtection="1">
      <alignment horizontal="center"/>
      <protection/>
    </xf>
    <xf numFmtId="0" fontId="16" fillId="0" borderId="31" xfId="0" applyFont="1" applyBorder="1" applyProtection="1">
      <protection/>
    </xf>
    <xf numFmtId="170" fontId="16" fillId="4" borderId="32" xfId="0" applyNumberFormat="1" applyFont="1" applyFill="1" applyBorder="1" applyAlignment="1" applyProtection="1">
      <alignment horizontal="center"/>
      <protection/>
    </xf>
    <xf numFmtId="170" fontId="17" fillId="4" borderId="32" xfId="0" applyNumberFormat="1" applyFont="1" applyFill="1" applyBorder="1" applyAlignment="1" applyProtection="1">
      <alignment horizontal="center"/>
      <protection/>
    </xf>
    <xf numFmtId="170" fontId="16" fillId="4" borderId="33" xfId="0" applyNumberFormat="1" applyFont="1" applyFill="1" applyBorder="1" applyProtection="1">
      <protection/>
    </xf>
    <xf numFmtId="0" fontId="17" fillId="0" borderId="11" xfId="0" applyFont="1" applyFill="1" applyBorder="1" applyProtection="1">
      <protection locked="0"/>
    </xf>
    <xf numFmtId="0" fontId="30" fillId="0" borderId="12" xfId="0" applyFont="1" applyFill="1" applyBorder="1" applyProtection="1">
      <protection locked="0"/>
    </xf>
    <xf numFmtId="0" fontId="19" fillId="0" borderId="12" xfId="0" applyFont="1" applyFill="1" applyBorder="1" applyAlignment="1" applyProtection="1">
      <alignment wrapText="1"/>
      <protection locked="0"/>
    </xf>
    <xf numFmtId="0" fontId="19" fillId="0" borderId="12" xfId="0" applyFont="1" applyFill="1" applyBorder="1" applyProtection="1">
      <protection locked="0"/>
    </xf>
    <xf numFmtId="3" fontId="19" fillId="2" borderId="12" xfId="0" applyNumberFormat="1" applyFont="1" applyFill="1" applyBorder="1" applyAlignment="1" applyProtection="1">
      <alignment/>
      <protection locked="0"/>
    </xf>
    <xf numFmtId="4" fontId="19" fillId="0" borderId="13" xfId="0" applyNumberFormat="1" applyFont="1" applyBorder="1" applyAlignment="1" applyProtection="1">
      <alignment horizontal="center" vertical="center"/>
      <protection/>
    </xf>
    <xf numFmtId="0" fontId="17" fillId="0" borderId="42" xfId="0" applyFont="1" applyBorder="1"/>
    <xf numFmtId="0" fontId="17" fillId="0" borderId="43" xfId="0" applyFont="1" applyBorder="1"/>
    <xf numFmtId="0" fontId="11" fillId="0" borderId="43" xfId="0" applyFont="1" applyBorder="1"/>
    <xf numFmtId="0" fontId="17" fillId="0" borderId="31" xfId="0" applyFont="1" applyBorder="1"/>
    <xf numFmtId="0" fontId="17" fillId="0" borderId="32" xfId="0" applyFont="1" applyBorder="1"/>
    <xf numFmtId="4" fontId="11" fillId="0" borderId="44" xfId="0" applyNumberFormat="1" applyFont="1" applyBorder="1" applyAlignment="1">
      <alignment horizontal="center"/>
    </xf>
    <xf numFmtId="0" fontId="52" fillId="0" borderId="32" xfId="0" applyFont="1" applyBorder="1"/>
    <xf numFmtId="4" fontId="52" fillId="0" borderId="33" xfId="0" applyNumberFormat="1" applyFont="1" applyBorder="1" applyAlignment="1">
      <alignment horizontal="center"/>
    </xf>
    <xf numFmtId="0" fontId="11" fillId="3" borderId="45" xfId="0" applyFont="1" applyFill="1" applyBorder="1" applyProtection="1">
      <protection locked="0"/>
    </xf>
    <xf numFmtId="49" fontId="11" fillId="3" borderId="46" xfId="0" applyNumberFormat="1" applyFont="1" applyFill="1" applyBorder="1" applyProtection="1">
      <protection locked="0"/>
    </xf>
    <xf numFmtId="1" fontId="11" fillId="3" borderId="45" xfId="0" applyNumberFormat="1" applyFont="1" applyFill="1" applyBorder="1" applyAlignment="1" applyProtection="1">
      <alignment/>
      <protection locked="0"/>
    </xf>
    <xf numFmtId="2" fontId="11" fillId="3" borderId="47" xfId="0" applyNumberFormat="1" applyFont="1" applyFill="1" applyBorder="1" applyAlignment="1" applyProtection="1">
      <alignment/>
      <protection locked="0"/>
    </xf>
    <xf numFmtId="3" fontId="11" fillId="3" borderId="48" xfId="0" applyNumberFormat="1" applyFont="1" applyFill="1" applyBorder="1" applyAlignment="1" applyProtection="1">
      <alignment/>
      <protection/>
    </xf>
    <xf numFmtId="49" fontId="11" fillId="3" borderId="31" xfId="0" applyNumberFormat="1" applyFont="1" applyFill="1" applyBorder="1" applyProtection="1">
      <protection locked="0"/>
    </xf>
    <xf numFmtId="1" fontId="11" fillId="3" borderId="32" xfId="0" applyNumberFormat="1" applyFont="1" applyFill="1" applyBorder="1" applyAlignment="1" applyProtection="1">
      <alignment/>
      <protection locked="0"/>
    </xf>
    <xf numFmtId="2" fontId="11" fillId="3" borderId="32" xfId="0" applyNumberFormat="1" applyFont="1" applyFill="1" applyBorder="1" applyAlignment="1" applyProtection="1">
      <alignment/>
      <protection locked="0"/>
    </xf>
    <xf numFmtId="3" fontId="11" fillId="3" borderId="49" xfId="0" applyNumberFormat="1" applyFont="1" applyFill="1" applyBorder="1" applyAlignment="1" applyProtection="1">
      <alignment/>
      <protection/>
    </xf>
    <xf numFmtId="3" fontId="11" fillId="3" borderId="50" xfId="0" applyNumberFormat="1" applyFont="1" applyFill="1" applyBorder="1" applyAlignment="1" applyProtection="1">
      <alignment/>
      <protection/>
    </xf>
    <xf numFmtId="3" fontId="11" fillId="3" borderId="16" xfId="0" applyNumberFormat="1" applyFont="1" applyFill="1" applyBorder="1" applyAlignment="1" applyProtection="1">
      <alignment/>
      <protection/>
    </xf>
    <xf numFmtId="3" fontId="11" fillId="3" borderId="51" xfId="0" applyNumberFormat="1" applyFont="1" applyFill="1" applyBorder="1" applyAlignment="1" applyProtection="1">
      <alignment/>
      <protection/>
    </xf>
    <xf numFmtId="44" fontId="20" fillId="5" borderId="9" xfId="0" applyNumberFormat="1" applyFont="1" applyFill="1" applyBorder="1" applyAlignment="1" applyProtection="1">
      <alignment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 applyProtection="1">
      <alignment horizontal="center"/>
      <protection locked="0"/>
    </xf>
    <xf numFmtId="44" fontId="1" fillId="0" borderId="26" xfId="20" applyFont="1" applyBorder="1" applyProtection="1">
      <protection/>
    </xf>
    <xf numFmtId="3" fontId="0" fillId="0" borderId="25" xfId="0" applyNumberFormat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 horizontal="center"/>
      <protection locked="0"/>
    </xf>
    <xf numFmtId="3" fontId="1" fillId="0" borderId="25" xfId="0" applyNumberFormat="1" applyFont="1" applyFill="1" applyBorder="1" applyAlignment="1" applyProtection="1">
      <alignment horizontal="center" vertical="top" wrapText="1"/>
      <protection locked="0"/>
    </xf>
    <xf numFmtId="44" fontId="20" fillId="6" borderId="26" xfId="0" applyNumberFormat="1" applyFont="1" applyFill="1" applyBorder="1" applyAlignment="1" applyProtection="1">
      <alignment/>
      <protection/>
    </xf>
    <xf numFmtId="0" fontId="53" fillId="0" borderId="9" xfId="0" applyFont="1" applyBorder="1"/>
    <xf numFmtId="0" fontId="53" fillId="6" borderId="22" xfId="0" applyFont="1" applyFill="1" applyBorder="1"/>
    <xf numFmtId="0" fontId="54" fillId="6" borderId="21" xfId="0" applyFont="1" applyFill="1" applyBorder="1"/>
    <xf numFmtId="44" fontId="53" fillId="0" borderId="26" xfId="0" applyNumberFormat="1" applyFont="1" applyBorder="1"/>
    <xf numFmtId="44" fontId="54" fillId="6" borderId="23" xfId="0" applyNumberFormat="1" applyFont="1" applyFill="1" applyBorder="1"/>
    <xf numFmtId="1" fontId="41" fillId="0" borderId="0" xfId="21" applyNumberFormat="1" applyFont="1" applyFill="1" applyBorder="1" applyAlignment="1" applyProtection="1">
      <alignment horizontal="center" vertical="center"/>
      <protection locked="0"/>
    </xf>
    <xf numFmtId="0" fontId="41" fillId="0" borderId="0" xfId="21" applyFont="1" applyFill="1" applyBorder="1" applyAlignment="1" applyProtection="1">
      <alignment horizontal="center" vertical="center"/>
      <protection locked="0"/>
    </xf>
    <xf numFmtId="0" fontId="41" fillId="0" borderId="0" xfId="21" applyFont="1" applyFill="1" applyAlignment="1" applyProtection="1">
      <alignment horizontal="center" vertical="center"/>
      <protection locked="0"/>
    </xf>
    <xf numFmtId="0" fontId="41" fillId="0" borderId="0" xfId="21" applyFont="1" applyFill="1" applyBorder="1" applyAlignment="1">
      <alignment vertical="center"/>
      <protection/>
    </xf>
    <xf numFmtId="0" fontId="56" fillId="0" borderId="0" xfId="0" applyFont="1"/>
    <xf numFmtId="0" fontId="57" fillId="0" borderId="0" xfId="21" applyFont="1" applyFill="1" applyBorder="1" applyAlignment="1">
      <alignment vertical="center"/>
      <protection/>
    </xf>
    <xf numFmtId="3" fontId="56" fillId="0" borderId="0" xfId="0" applyNumberFormat="1" applyFont="1"/>
    <xf numFmtId="3" fontId="58" fillId="0" borderId="0" xfId="0" applyNumberFormat="1" applyFont="1"/>
    <xf numFmtId="167" fontId="31" fillId="4" borderId="33" xfId="0" applyNumberFormat="1" applyFont="1" applyFill="1" applyBorder="1" applyAlignment="1" applyProtection="1">
      <alignment horizontal="center"/>
      <protection/>
    </xf>
    <xf numFmtId="0" fontId="55" fillId="0" borderId="52" xfId="0" applyFont="1" applyBorder="1"/>
    <xf numFmtId="0" fontId="55" fillId="0" borderId="3" xfId="0" applyFont="1" applyBorder="1"/>
    <xf numFmtId="0" fontId="15" fillId="0" borderId="31" xfId="0" applyFont="1" applyBorder="1"/>
    <xf numFmtId="0" fontId="15" fillId="0" borderId="32" xfId="0" applyFont="1" applyBorder="1"/>
    <xf numFmtId="2" fontId="47" fillId="0" borderId="40" xfId="0" applyNumberFormat="1" applyFont="1" applyFill="1" applyBorder="1" applyAlignment="1" applyProtection="1">
      <alignment/>
      <protection locked="0"/>
    </xf>
    <xf numFmtId="0" fontId="51" fillId="0" borderId="0" xfId="0" applyFont="1" applyFill="1" applyBorder="1"/>
    <xf numFmtId="0" fontId="51" fillId="0" borderId="0" xfId="0" applyFont="1" applyAlignment="1">
      <alignment horizontal="center"/>
    </xf>
    <xf numFmtId="171" fontId="20" fillId="0" borderId="44" xfId="20" applyNumberFormat="1" applyFont="1" applyFill="1" applyBorder="1" applyProtection="1">
      <protection/>
    </xf>
    <xf numFmtId="171" fontId="1" fillId="0" borderId="19" xfId="20" applyNumberFormat="1" applyFont="1" applyFill="1" applyBorder="1" applyProtection="1">
      <protection/>
    </xf>
    <xf numFmtId="2" fontId="46" fillId="0" borderId="53" xfId="0" applyNumberFormat="1" applyFont="1" applyFill="1" applyBorder="1" applyAlignment="1" applyProtection="1">
      <alignment/>
      <protection locked="0"/>
    </xf>
    <xf numFmtId="2" fontId="47" fillId="0" borderId="54" xfId="0" applyNumberFormat="1" applyFont="1" applyFill="1" applyBorder="1" applyAlignment="1" applyProtection="1">
      <alignment/>
      <protection locked="0"/>
    </xf>
    <xf numFmtId="171" fontId="1" fillId="0" borderId="22" xfId="20" applyNumberFormat="1" applyFont="1" applyFill="1" applyBorder="1" applyProtection="1">
      <protection/>
    </xf>
    <xf numFmtId="171" fontId="53" fillId="0" borderId="19" xfId="0" applyNumberFormat="1" applyFont="1" applyBorder="1" applyProtection="1">
      <protection/>
    </xf>
    <xf numFmtId="171" fontId="53" fillId="0" borderId="20" xfId="0" applyNumberFormat="1" applyFont="1" applyBorder="1" applyProtection="1">
      <protection/>
    </xf>
    <xf numFmtId="171" fontId="53" fillId="0" borderId="22" xfId="0" applyNumberFormat="1" applyFont="1" applyBorder="1" applyProtection="1">
      <protection/>
    </xf>
    <xf numFmtId="171" fontId="53" fillId="0" borderId="23" xfId="0" applyNumberFormat="1" applyFont="1" applyBorder="1" applyProtection="1">
      <protection/>
    </xf>
    <xf numFmtId="171" fontId="53" fillId="0" borderId="55" xfId="0" applyNumberFormat="1" applyFont="1" applyBorder="1" applyProtection="1">
      <protection/>
    </xf>
    <xf numFmtId="171" fontId="54" fillId="0" borderId="5" xfId="0" applyNumberFormat="1" applyFont="1" applyBorder="1" applyProtection="1">
      <protection/>
    </xf>
    <xf numFmtId="167" fontId="55" fillId="0" borderId="56" xfId="0" applyNumberFormat="1" applyFont="1" applyBorder="1" applyProtection="1">
      <protection/>
    </xf>
    <xf numFmtId="167" fontId="15" fillId="0" borderId="33" xfId="0" applyNumberFormat="1" applyFont="1" applyBorder="1" applyProtection="1">
      <protection/>
    </xf>
    <xf numFmtId="0" fontId="16" fillId="4" borderId="33" xfId="0" applyFont="1" applyFill="1" applyBorder="1" applyAlignment="1" applyProtection="1">
      <alignment horizontal="center"/>
      <protection/>
    </xf>
    <xf numFmtId="0" fontId="43" fillId="0" borderId="0" xfId="0" applyFont="1" applyFill="1" applyProtection="1">
      <protection/>
    </xf>
    <xf numFmtId="0" fontId="0" fillId="0" borderId="0" xfId="0" applyFill="1" applyProtection="1">
      <protection/>
    </xf>
    <xf numFmtId="2" fontId="0" fillId="0" borderId="0" xfId="0" applyNumberFormat="1" applyFill="1" applyProtection="1">
      <protection/>
    </xf>
    <xf numFmtId="0" fontId="13" fillId="0" borderId="0" xfId="0" applyFont="1" applyFill="1" applyProtection="1">
      <protection/>
    </xf>
    <xf numFmtId="0" fontId="14" fillId="0" borderId="0" xfId="0" applyFont="1" applyFill="1" applyProtection="1">
      <protection/>
    </xf>
    <xf numFmtId="2" fontId="14" fillId="0" borderId="0" xfId="0" applyNumberFormat="1" applyFont="1" applyFill="1" applyProtection="1">
      <protection/>
    </xf>
    <xf numFmtId="0" fontId="45" fillId="0" borderId="0" xfId="0" applyFont="1" applyFill="1" applyProtection="1">
      <protection/>
    </xf>
    <xf numFmtId="0" fontId="46" fillId="0" borderId="0" xfId="0" applyFont="1" applyFill="1" applyProtection="1">
      <protection/>
    </xf>
    <xf numFmtId="0" fontId="0" fillId="0" borderId="0" xfId="0" applyFill="1" applyBorder="1" applyProtection="1">
      <protection/>
    </xf>
    <xf numFmtId="2" fontId="0" fillId="0" borderId="0" xfId="0" applyNumberFormat="1" applyFill="1" applyBorder="1" applyProtection="1">
      <protection/>
    </xf>
    <xf numFmtId="0" fontId="24" fillId="0" borderId="57" xfId="0" applyFont="1" applyFill="1" applyBorder="1" applyProtection="1">
      <protection/>
    </xf>
    <xf numFmtId="0" fontId="14" fillId="0" borderId="58" xfId="0" applyFont="1" applyFill="1" applyBorder="1" applyProtection="1">
      <protection/>
    </xf>
    <xf numFmtId="2" fontId="14" fillId="0" borderId="58" xfId="0" applyNumberFormat="1" applyFont="1" applyFill="1" applyBorder="1" applyProtection="1">
      <protection/>
    </xf>
    <xf numFmtId="0" fontId="24" fillId="0" borderId="59" xfId="0" applyFont="1" applyFill="1" applyBorder="1" applyProtection="1">
      <protection/>
    </xf>
    <xf numFmtId="0" fontId="14" fillId="0" borderId="60" xfId="0" applyFont="1" applyFill="1" applyBorder="1" applyProtection="1">
      <protection/>
    </xf>
    <xf numFmtId="2" fontId="14" fillId="0" borderId="60" xfId="0" applyNumberFormat="1" applyFont="1" applyFill="1" applyBorder="1" applyProtection="1">
      <protection/>
    </xf>
    <xf numFmtId="0" fontId="19" fillId="0" borderId="61" xfId="0" applyFont="1" applyFill="1" applyBorder="1" applyProtection="1">
      <protection/>
    </xf>
    <xf numFmtId="0" fontId="0" fillId="0" borderId="55" xfId="0" applyFill="1" applyBorder="1" applyProtection="1">
      <protection/>
    </xf>
    <xf numFmtId="2" fontId="0" fillId="0" borderId="55" xfId="0" applyNumberFormat="1" applyFill="1" applyBorder="1" applyProtection="1">
      <protection/>
    </xf>
    <xf numFmtId="0" fontId="33" fillId="0" borderId="0" xfId="0" applyFont="1" applyFill="1" applyProtection="1">
      <protection/>
    </xf>
    <xf numFmtId="2" fontId="44" fillId="0" borderId="0" xfId="0" applyNumberFormat="1" applyFont="1" applyFill="1" applyProtection="1">
      <protection/>
    </xf>
    <xf numFmtId="0" fontId="44" fillId="0" borderId="62" xfId="0" applyFont="1" applyBorder="1" applyProtection="1">
      <protection/>
    </xf>
    <xf numFmtId="0" fontId="44" fillId="0" borderId="36" xfId="0" applyFont="1" applyFill="1" applyBorder="1" applyProtection="1">
      <protection/>
    </xf>
    <xf numFmtId="2" fontId="44" fillId="0" borderId="36" xfId="0" applyNumberFormat="1" applyFont="1" applyFill="1" applyBorder="1" applyProtection="1">
      <protection/>
    </xf>
    <xf numFmtId="0" fontId="44" fillId="0" borderId="63" xfId="0" applyFont="1" applyBorder="1" applyProtection="1">
      <protection/>
    </xf>
    <xf numFmtId="0" fontId="44" fillId="0" borderId="10" xfId="0" applyFont="1" applyFill="1" applyBorder="1" applyProtection="1">
      <protection/>
    </xf>
    <xf numFmtId="2" fontId="44" fillId="0" borderId="10" xfId="0" applyNumberFormat="1" applyFont="1" applyFill="1" applyBorder="1" applyProtection="1">
      <protection/>
    </xf>
    <xf numFmtId="0" fontId="44" fillId="0" borderId="64" xfId="0" applyFont="1" applyBorder="1" applyProtection="1">
      <protection/>
    </xf>
    <xf numFmtId="0" fontId="44" fillId="0" borderId="0" xfId="0" applyFont="1" applyFill="1" applyBorder="1" applyProtection="1">
      <protection/>
    </xf>
    <xf numFmtId="2" fontId="44" fillId="0" borderId="0" xfId="0" applyNumberFormat="1" applyFont="1" applyFill="1" applyBorder="1" applyProtection="1">
      <protection/>
    </xf>
    <xf numFmtId="0" fontId="44" fillId="0" borderId="62" xfId="0" applyFont="1" applyFill="1" applyBorder="1" applyProtection="1">
      <protection/>
    </xf>
    <xf numFmtId="0" fontId="13" fillId="0" borderId="57" xfId="0" applyFont="1" applyFill="1" applyBorder="1" applyProtection="1">
      <protection/>
    </xf>
    <xf numFmtId="0" fontId="34" fillId="0" borderId="58" xfId="0" applyFont="1" applyFill="1" applyBorder="1" applyProtection="1">
      <protection/>
    </xf>
    <xf numFmtId="2" fontId="34" fillId="0" borderId="58" xfId="0" applyNumberFormat="1" applyFont="1" applyFill="1" applyBorder="1" applyProtection="1">
      <protection/>
    </xf>
    <xf numFmtId="0" fontId="13" fillId="0" borderId="0" xfId="0" applyFont="1" applyFill="1" applyBorder="1" applyProtection="1">
      <protection/>
    </xf>
    <xf numFmtId="2" fontId="13" fillId="0" borderId="0" xfId="0" applyNumberFormat="1" applyFont="1" applyFill="1" applyBorder="1" applyProtection="1">
      <protection/>
    </xf>
    <xf numFmtId="0" fontId="44" fillId="0" borderId="9" xfId="0" applyFont="1" applyFill="1" applyBorder="1" applyProtection="1">
      <protection/>
    </xf>
    <xf numFmtId="2" fontId="44" fillId="0" borderId="9" xfId="0" applyNumberFormat="1" applyFont="1" applyFill="1" applyBorder="1" applyAlignment="1" applyProtection="1">
      <alignment horizontal="right"/>
      <protection/>
    </xf>
    <xf numFmtId="2" fontId="44" fillId="0" borderId="0" xfId="0" applyNumberFormat="1" applyFont="1" applyFill="1" applyBorder="1" applyAlignment="1" applyProtection="1">
      <alignment horizontal="right"/>
      <protection/>
    </xf>
    <xf numFmtId="0" fontId="48" fillId="0" borderId="0" xfId="0" applyFont="1" applyProtection="1">
      <protection/>
    </xf>
    <xf numFmtId="2" fontId="48" fillId="0" borderId="0" xfId="0" applyNumberFormat="1" applyFont="1" applyBorder="1" applyProtection="1">
      <protection/>
    </xf>
    <xf numFmtId="0" fontId="44" fillId="0" borderId="9" xfId="0" applyFont="1" applyBorder="1" applyProtection="1">
      <protection/>
    </xf>
    <xf numFmtId="2" fontId="44" fillId="0" borderId="9" xfId="0" applyNumberFormat="1" applyFont="1" applyBorder="1" applyProtection="1">
      <protection/>
    </xf>
    <xf numFmtId="0" fontId="44" fillId="0" borderId="0" xfId="0" applyFont="1" applyProtection="1">
      <protection/>
    </xf>
    <xf numFmtId="2" fontId="44" fillId="0" borderId="0" xfId="0" applyNumberFormat="1" applyFont="1" applyBorder="1" applyProtection="1">
      <protection/>
    </xf>
    <xf numFmtId="0" fontId="44" fillId="0" borderId="0" xfId="0" applyFont="1" applyBorder="1" applyProtection="1">
      <protection/>
    </xf>
    <xf numFmtId="0" fontId="44" fillId="0" borderId="9" xfId="0" applyFont="1" applyBorder="1" applyAlignment="1" applyProtection="1">
      <alignment wrapText="1"/>
      <protection/>
    </xf>
    <xf numFmtId="0" fontId="44" fillId="0" borderId="38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4" fillId="0" borderId="0" xfId="0" applyFont="1" applyFill="1" applyBorder="1" applyAlignment="1" applyProtection="1">
      <alignment wrapText="1"/>
      <protection/>
    </xf>
    <xf numFmtId="0" fontId="48" fillId="0" borderId="0" xfId="0" applyFont="1" applyFill="1" applyBorder="1" applyProtection="1">
      <protection/>
    </xf>
    <xf numFmtId="2" fontId="48" fillId="0" borderId="0" xfId="0" applyNumberFormat="1" applyFont="1" applyFill="1" applyBorder="1" applyProtection="1">
      <protection/>
    </xf>
    <xf numFmtId="2" fontId="44" fillId="0" borderId="9" xfId="0" applyNumberFormat="1" applyFont="1" applyFill="1" applyBorder="1" applyProtection="1">
      <protection/>
    </xf>
    <xf numFmtId="0" fontId="37" fillId="0" borderId="9" xfId="21" applyFont="1" applyFill="1" applyBorder="1" applyAlignment="1" applyProtection="1">
      <alignment horizontal="center" vertical="center"/>
      <protection/>
    </xf>
    <xf numFmtId="1" fontId="37" fillId="0" borderId="9" xfId="21" applyNumberFormat="1" applyFont="1" applyFill="1" applyBorder="1" applyAlignment="1" applyProtection="1">
      <alignment horizontal="center" vertical="center"/>
      <protection/>
    </xf>
    <xf numFmtId="0" fontId="1" fillId="0" borderId="0" xfId="21" applyFont="1" applyFill="1" applyBorder="1" applyAlignment="1" applyProtection="1">
      <alignment vertical="center"/>
      <protection/>
    </xf>
    <xf numFmtId="1" fontId="1" fillId="0" borderId="0" xfId="21" applyNumberFormat="1" applyFont="1" applyFill="1" applyBorder="1" applyAlignment="1" applyProtection="1">
      <alignment horizontal="center" vertical="center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0" fontId="22" fillId="0" borderId="9" xfId="21" applyFont="1" applyFill="1" applyBorder="1" applyAlignment="1" applyProtection="1">
      <alignment vertical="center"/>
      <protection/>
    </xf>
    <xf numFmtId="1" fontId="25" fillId="0" borderId="9" xfId="21" applyNumberFormat="1" applyFont="1" applyFill="1" applyBorder="1" applyAlignment="1" applyProtection="1">
      <alignment horizontal="center" vertical="center"/>
      <protection/>
    </xf>
    <xf numFmtId="0" fontId="25" fillId="0" borderId="9" xfId="21" applyFont="1" applyFill="1" applyBorder="1" applyAlignment="1" applyProtection="1">
      <alignment horizontal="center" vertical="center"/>
      <protection/>
    </xf>
    <xf numFmtId="0" fontId="26" fillId="0" borderId="9" xfId="21" applyNumberFormat="1" applyFont="1" applyFill="1" applyBorder="1" applyAlignment="1" applyProtection="1">
      <alignment vertical="center" wrapText="1"/>
      <protection/>
    </xf>
    <xf numFmtId="1" fontId="26" fillId="0" borderId="9" xfId="21" applyNumberFormat="1" applyFont="1" applyFill="1" applyBorder="1" applyAlignment="1" applyProtection="1">
      <alignment horizontal="center" vertical="center"/>
      <protection/>
    </xf>
    <xf numFmtId="3" fontId="26" fillId="0" borderId="9" xfId="21" applyNumberFormat="1" applyFont="1" applyFill="1" applyBorder="1" applyAlignment="1" applyProtection="1">
      <alignment horizontal="center" vertical="center"/>
      <protection/>
    </xf>
    <xf numFmtId="0" fontId="26" fillId="0" borderId="9" xfId="21" applyFont="1" applyFill="1" applyBorder="1" applyAlignment="1" applyProtection="1">
      <alignment vertical="center" wrapText="1"/>
      <protection/>
    </xf>
    <xf numFmtId="0" fontId="26" fillId="0" borderId="9" xfId="21" applyFont="1" applyFill="1" applyBorder="1" applyAlignment="1" applyProtection="1">
      <alignment vertical="center"/>
      <protection/>
    </xf>
    <xf numFmtId="49" fontId="26" fillId="0" borderId="9" xfId="21" applyNumberFormat="1" applyFont="1" applyFill="1" applyBorder="1" applyAlignment="1" applyProtection="1">
      <alignment vertical="center" wrapText="1"/>
      <protection/>
    </xf>
    <xf numFmtId="49" fontId="26" fillId="0" borderId="9" xfId="21" applyNumberFormat="1" applyFont="1" applyFill="1" applyBorder="1" applyAlignment="1" applyProtection="1">
      <alignment horizontal="left" vertical="top"/>
      <protection/>
    </xf>
    <xf numFmtId="0" fontId="22" fillId="0" borderId="0" xfId="21" applyFont="1" applyFill="1" applyBorder="1" applyAlignment="1" applyProtection="1">
      <alignment vertical="center" wrapText="1"/>
      <protection/>
    </xf>
    <xf numFmtId="1" fontId="32" fillId="0" borderId="0" xfId="21" applyNumberFormat="1" applyFont="1" applyFill="1" applyBorder="1" applyAlignment="1" applyProtection="1">
      <alignment horizontal="center" vertical="center"/>
      <protection/>
    </xf>
    <xf numFmtId="0" fontId="32" fillId="0" borderId="0" xfId="21" applyFont="1" applyFill="1" applyBorder="1" applyAlignment="1" applyProtection="1">
      <alignment horizontal="center" vertical="center"/>
      <protection/>
    </xf>
    <xf numFmtId="1" fontId="10" fillId="0" borderId="9" xfId="21" applyNumberFormat="1" applyFont="1" applyFill="1" applyBorder="1" applyAlignment="1" applyProtection="1">
      <alignment horizontal="center" vertical="center" wrapText="1"/>
      <protection/>
    </xf>
    <xf numFmtId="166" fontId="10" fillId="0" borderId="9" xfId="21" applyNumberFormat="1" applyFont="1" applyFill="1" applyBorder="1" applyAlignment="1" applyProtection="1">
      <alignment horizontal="center" vertical="center" wrapText="1"/>
      <protection/>
    </xf>
    <xf numFmtId="1" fontId="10" fillId="0" borderId="0" xfId="21" applyNumberFormat="1" applyFont="1" applyFill="1" applyBorder="1" applyAlignment="1" applyProtection="1">
      <alignment horizontal="center" vertical="center" wrapText="1"/>
      <protection/>
    </xf>
    <xf numFmtId="1" fontId="10" fillId="0" borderId="9" xfId="21" applyNumberFormat="1" applyFont="1" applyFill="1" applyBorder="1" applyAlignment="1" applyProtection="1">
      <alignment horizontal="center" vertical="center"/>
      <protection/>
    </xf>
    <xf numFmtId="0" fontId="32" fillId="0" borderId="9" xfId="21" applyFont="1" applyFill="1" applyBorder="1" applyAlignment="1" applyProtection="1">
      <alignment horizontal="center" vertical="center"/>
      <protection/>
    </xf>
    <xf numFmtId="0" fontId="38" fillId="0" borderId="9" xfId="21" applyFont="1" applyFill="1" applyBorder="1" applyAlignment="1" applyProtection="1">
      <alignment horizontal="center" vertical="center" wrapText="1"/>
      <protection/>
    </xf>
    <xf numFmtId="164" fontId="26" fillId="0" borderId="9" xfId="21" applyNumberFormat="1" applyFont="1" applyFill="1" applyBorder="1" applyAlignment="1" applyProtection="1">
      <alignment horizontal="center" vertical="center"/>
      <protection/>
    </xf>
    <xf numFmtId="1" fontId="10" fillId="0" borderId="0" xfId="21" applyNumberFormat="1" applyFont="1" applyFill="1" applyBorder="1" applyAlignment="1" applyProtection="1">
      <alignment horizontal="center" vertical="center"/>
      <protection/>
    </xf>
    <xf numFmtId="166" fontId="10" fillId="0" borderId="0" xfId="21" applyNumberFormat="1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0" fontId="26" fillId="0" borderId="9" xfId="21" applyFont="1" applyFill="1" applyBorder="1" applyAlignment="1" applyProtection="1">
      <alignment horizontal="center" vertical="center"/>
      <protection/>
    </xf>
    <xf numFmtId="0" fontId="0" fillId="0" borderId="9" xfId="0" applyBorder="1" applyProtection="1">
      <protection/>
    </xf>
    <xf numFmtId="0" fontId="0" fillId="0" borderId="17" xfId="0" applyBorder="1" applyProtection="1">
      <protection/>
    </xf>
    <xf numFmtId="0" fontId="0" fillId="4" borderId="32" xfId="0" applyFill="1" applyBorder="1" applyProtection="1">
      <protection/>
    </xf>
    <xf numFmtId="0" fontId="0" fillId="0" borderId="24" xfId="0" applyBorder="1" applyProtection="1">
      <protection/>
    </xf>
    <xf numFmtId="1" fontId="0" fillId="0" borderId="9" xfId="0" applyNumberFormat="1" applyBorder="1" applyAlignment="1" applyProtection="1">
      <alignment horizontal="right" wrapText="1"/>
      <protection/>
    </xf>
    <xf numFmtId="0" fontId="0" fillId="0" borderId="9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4" borderId="32" xfId="0" applyFill="1" applyBorder="1" applyAlignment="1" applyProtection="1">
      <alignment horizontal="left"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1" fillId="0" borderId="9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1" fillId="0" borderId="9" xfId="0" applyFont="1" applyFill="1" applyBorder="1" applyAlignment="1" applyProtection="1">
      <alignment wrapText="1"/>
      <protection/>
    </xf>
    <xf numFmtId="0" fontId="0" fillId="0" borderId="9" xfId="0" applyFill="1" applyBorder="1" applyAlignment="1" applyProtection="1">
      <alignment wrapText="1"/>
      <protection/>
    </xf>
    <xf numFmtId="0" fontId="0" fillId="0" borderId="17" xfId="0" applyFill="1" applyBorder="1" applyAlignment="1" applyProtection="1">
      <alignment wrapText="1"/>
      <protection/>
    </xf>
    <xf numFmtId="0" fontId="0" fillId="0" borderId="63" xfId="0" applyFill="1" applyBorder="1" applyProtection="1">
      <protection/>
    </xf>
    <xf numFmtId="0" fontId="0" fillId="0" borderId="17" xfId="0" applyFill="1" applyBorder="1" applyProtection="1">
      <protection/>
    </xf>
    <xf numFmtId="0" fontId="26" fillId="0" borderId="9" xfId="0" applyFont="1" applyBorder="1" applyAlignment="1" applyProtection="1">
      <alignment vertical="top" wrapText="1" shrinkToFit="1"/>
      <protection/>
    </xf>
    <xf numFmtId="3" fontId="26" fillId="0" borderId="9" xfId="0" applyNumberFormat="1" applyFont="1" applyBorder="1" applyAlignment="1" applyProtection="1">
      <alignment horizontal="center" vertical="center"/>
      <protection/>
    </xf>
    <xf numFmtId="3" fontId="17" fillId="0" borderId="9" xfId="0" applyNumberFormat="1" applyFont="1" applyFill="1" applyBorder="1" applyAlignment="1" applyProtection="1">
      <alignment horizontal="center" vertical="center"/>
      <protection/>
    </xf>
    <xf numFmtId="3" fontId="26" fillId="0" borderId="9" xfId="0" applyNumberFormat="1" applyFont="1" applyBorder="1" applyAlignment="1" applyProtection="1">
      <alignment horizontal="center" vertical="top"/>
      <protection/>
    </xf>
    <xf numFmtId="0" fontId="26" fillId="0" borderId="17" xfId="0" applyFont="1" applyBorder="1" applyAlignment="1" applyProtection="1">
      <alignment vertical="top" wrapText="1" shrinkToFit="1"/>
      <protection/>
    </xf>
    <xf numFmtId="0" fontId="19" fillId="0" borderId="19" xfId="0" applyFont="1" applyFill="1" applyBorder="1" applyProtection="1">
      <protection/>
    </xf>
    <xf numFmtId="0" fontId="25" fillId="0" borderId="19" xfId="0" applyFont="1" applyFill="1" applyBorder="1" applyProtection="1">
      <protection/>
    </xf>
    <xf numFmtId="0" fontId="22" fillId="0" borderId="9" xfId="0" applyFont="1" applyFill="1" applyBorder="1" applyProtection="1">
      <protection/>
    </xf>
    <xf numFmtId="3" fontId="17" fillId="0" borderId="9" xfId="0" applyNumberFormat="1" applyFont="1" applyFill="1" applyBorder="1" applyProtection="1">
      <protection/>
    </xf>
    <xf numFmtId="0" fontId="1" fillId="0" borderId="9" xfId="0" applyFont="1" applyBorder="1" applyAlignment="1" applyProtection="1">
      <alignment vertical="top" wrapText="1" shrinkToFit="1"/>
      <protection/>
    </xf>
    <xf numFmtId="164" fontId="17" fillId="0" borderId="9" xfId="0" applyNumberFormat="1" applyFont="1" applyFill="1" applyBorder="1" applyAlignment="1" applyProtection="1">
      <alignment vertical="top"/>
      <protection/>
    </xf>
    <xf numFmtId="3" fontId="26" fillId="0" borderId="17" xfId="0" applyNumberFormat="1" applyFont="1" applyBorder="1" applyAlignment="1" applyProtection="1">
      <alignment horizontal="center" vertical="top"/>
      <protection/>
    </xf>
    <xf numFmtId="3" fontId="17" fillId="0" borderId="9" xfId="0" applyNumberFormat="1" applyFont="1" applyFill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top" wrapText="1" shrinkToFit="1"/>
      <protection/>
    </xf>
    <xf numFmtId="164" fontId="17" fillId="0" borderId="9" xfId="0" applyNumberFormat="1" applyFont="1" applyFill="1" applyBorder="1" applyAlignment="1" applyProtection="1">
      <alignment vertical="center"/>
      <protection/>
    </xf>
    <xf numFmtId="3" fontId="26" fillId="0" borderId="17" xfId="0" applyNumberFormat="1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wrapText="1"/>
      <protection/>
    </xf>
    <xf numFmtId="0" fontId="27" fillId="0" borderId="19" xfId="0" applyFont="1" applyFill="1" applyBorder="1" applyProtection="1">
      <protection/>
    </xf>
    <xf numFmtId="0" fontId="24" fillId="0" borderId="24" xfId="0" applyFont="1" applyFill="1" applyBorder="1" applyProtection="1">
      <protection/>
    </xf>
    <xf numFmtId="0" fontId="27" fillId="0" borderId="24" xfId="0" applyFont="1" applyFill="1" applyBorder="1" applyProtection="1">
      <protection/>
    </xf>
    <xf numFmtId="0" fontId="26" fillId="0" borderId="9" xfId="0" applyFont="1" applyFill="1" applyBorder="1" applyAlignment="1" applyProtection="1">
      <alignment vertical="top" wrapText="1" shrinkToFit="1"/>
      <protection/>
    </xf>
    <xf numFmtId="0" fontId="25" fillId="0" borderId="9" xfId="0" applyFont="1" applyFill="1" applyBorder="1" applyProtection="1">
      <protection/>
    </xf>
    <xf numFmtId="3" fontId="26" fillId="0" borderId="9" xfId="0" applyNumberFormat="1" applyFont="1" applyFill="1" applyBorder="1" applyAlignment="1" applyProtection="1">
      <alignment horizontal="center" vertical="top"/>
      <protection/>
    </xf>
    <xf numFmtId="164" fontId="26" fillId="0" borderId="9" xfId="0" applyNumberFormat="1" applyFont="1" applyFill="1" applyBorder="1" applyAlignment="1" applyProtection="1">
      <alignment vertical="top"/>
      <protection/>
    </xf>
    <xf numFmtId="0" fontId="29" fillId="0" borderId="19" xfId="0" applyFont="1" applyFill="1" applyBorder="1" applyProtection="1">
      <protection/>
    </xf>
    <xf numFmtId="0" fontId="17" fillId="0" borderId="9" xfId="0" applyFont="1" applyFill="1" applyBorder="1" applyProtection="1">
      <protection/>
    </xf>
    <xf numFmtId="0" fontId="26" fillId="0" borderId="9" xfId="0" applyFont="1" applyFill="1" applyBorder="1" applyProtection="1">
      <protection/>
    </xf>
    <xf numFmtId="0" fontId="24" fillId="0" borderId="9" xfId="0" applyFont="1" applyFill="1" applyBorder="1" applyProtection="1">
      <protection/>
    </xf>
    <xf numFmtId="49" fontId="2" fillId="0" borderId="34" xfId="0" applyNumberFormat="1" applyFont="1" applyBorder="1" applyAlignment="1" applyProtection="1">
      <alignment horizontal="left" vertical="top" wrapText="1"/>
      <protection/>
    </xf>
    <xf numFmtId="49" fontId="2" fillId="0" borderId="2" xfId="0" applyNumberFormat="1" applyFont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right"/>
      <protection/>
    </xf>
    <xf numFmtId="49" fontId="10" fillId="0" borderId="34" xfId="0" applyNumberFormat="1" applyFont="1" applyBorder="1" applyAlignment="1" applyProtection="1">
      <alignment horizontal="left" vertical="top" wrapText="1"/>
      <protection/>
    </xf>
    <xf numFmtId="0" fontId="8" fillId="3" borderId="1" xfId="0" applyFont="1" applyFill="1" applyBorder="1" applyProtection="1">
      <protection/>
    </xf>
    <xf numFmtId="49" fontId="2" fillId="0" borderId="34" xfId="0" applyNumberFormat="1" applyFont="1" applyFill="1" applyBorder="1" applyAlignment="1" applyProtection="1">
      <alignment horizontal="left" vertical="top" wrapText="1"/>
      <protection/>
    </xf>
    <xf numFmtId="49" fontId="2" fillId="0" borderId="65" xfId="0" applyNumberFormat="1" applyFont="1" applyBorder="1" applyProtection="1">
      <protection/>
    </xf>
    <xf numFmtId="49" fontId="0" fillId="0" borderId="9" xfId="0" applyNumberFormat="1" applyFont="1" applyBorder="1" applyAlignment="1" applyProtection="1">
      <alignment horizontal="left" wrapText="1"/>
      <protection/>
    </xf>
    <xf numFmtId="49" fontId="0" fillId="0" borderId="9" xfId="0" applyNumberFormat="1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49" fontId="0" fillId="0" borderId="9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 horizontal="center"/>
      <protection/>
    </xf>
    <xf numFmtId="3" fontId="0" fillId="0" borderId="9" xfId="0" applyNumberFormat="1" applyBorder="1" applyAlignment="1" applyProtection="1">
      <alignment horizontal="center"/>
      <protection/>
    </xf>
    <xf numFmtId="49" fontId="0" fillId="0" borderId="9" xfId="0" applyNumberFormat="1" applyFont="1" applyFill="1" applyBorder="1" applyProtection="1"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3" fontId="0" fillId="0" borderId="9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left"/>
      <protection/>
    </xf>
    <xf numFmtId="1" fontId="0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 vertical="top" wrapText="1"/>
      <protection/>
    </xf>
    <xf numFmtId="49" fontId="0" fillId="0" borderId="9" xfId="0" applyNumberFormat="1" applyFill="1" applyBorder="1" applyAlignment="1" applyProtection="1">
      <alignment horizontal="left"/>
      <protection/>
    </xf>
    <xf numFmtId="0" fontId="33" fillId="0" borderId="0" xfId="0" applyFont="1" applyFill="1" applyAlignment="1" applyProtection="1">
      <alignment horizontal="left"/>
      <protection locked="0"/>
    </xf>
    <xf numFmtId="0" fontId="31" fillId="4" borderId="31" xfId="0" applyFont="1" applyFill="1" applyBorder="1" applyAlignment="1" applyProtection="1">
      <alignment wrapText="1"/>
      <protection locked="0"/>
    </xf>
    <xf numFmtId="0" fontId="31" fillId="4" borderId="32" xfId="0" applyFont="1" applyFill="1" applyBorder="1" applyAlignment="1" applyProtection="1">
      <alignment wrapText="1"/>
      <protection locked="0"/>
    </xf>
    <xf numFmtId="0" fontId="20" fillId="4" borderId="66" xfId="0" applyFont="1" applyFill="1" applyBorder="1" applyAlignment="1">
      <alignment horizontal="left"/>
    </xf>
    <xf numFmtId="0" fontId="20" fillId="4" borderId="67" xfId="0" applyFont="1" applyFill="1" applyBorder="1" applyAlignment="1">
      <alignment horizontal="left"/>
    </xf>
    <xf numFmtId="0" fontId="20" fillId="4" borderId="68" xfId="0" applyFont="1" applyFill="1" applyBorder="1" applyAlignment="1">
      <alignment horizontal="left"/>
    </xf>
    <xf numFmtId="0" fontId="20" fillId="4" borderId="31" xfId="0" applyFont="1" applyFill="1" applyBorder="1" applyAlignment="1" applyProtection="1">
      <alignment horizontal="left" wrapText="1"/>
      <protection/>
    </xf>
    <xf numFmtId="0" fontId="20" fillId="4" borderId="32" xfId="0" applyFont="1" applyFill="1" applyBorder="1" applyAlignment="1" applyProtection="1">
      <alignment horizontal="left" wrapText="1"/>
      <protection/>
    </xf>
    <xf numFmtId="0" fontId="20" fillId="4" borderId="66" xfId="0" applyFont="1" applyFill="1" applyBorder="1" applyAlignment="1" applyProtection="1">
      <alignment horizontal="left" wrapText="1"/>
      <protection locked="0"/>
    </xf>
    <xf numFmtId="0" fontId="20" fillId="4" borderId="67" xfId="0" applyFont="1" applyFill="1" applyBorder="1" applyAlignment="1" applyProtection="1">
      <alignment horizontal="left" wrapText="1"/>
      <protection locked="0"/>
    </xf>
    <xf numFmtId="0" fontId="20" fillId="4" borderId="68" xfId="0" applyFont="1" applyFill="1" applyBorder="1" applyAlignment="1" applyProtection="1">
      <alignment horizontal="left" wrapText="1"/>
      <protection locked="0"/>
    </xf>
    <xf numFmtId="49" fontId="3" fillId="0" borderId="62" xfId="0" applyNumberFormat="1" applyFont="1" applyBorder="1" applyAlignment="1" applyProtection="1">
      <alignment horizontal="left" vertical="center"/>
      <protection locked="0"/>
    </xf>
    <xf numFmtId="49" fontId="3" fillId="0" borderId="36" xfId="0" applyNumberFormat="1" applyFont="1" applyBorder="1" applyAlignment="1" applyProtection="1">
      <alignment horizontal="left" vertical="center"/>
      <protection locked="0"/>
    </xf>
    <xf numFmtId="49" fontId="3" fillId="0" borderId="37" xfId="0" applyNumberFormat="1" applyFont="1" applyBorder="1" applyAlignment="1" applyProtection="1">
      <alignment horizontal="left" vertical="center"/>
      <protection locked="0"/>
    </xf>
    <xf numFmtId="49" fontId="4" fillId="0" borderId="69" xfId="0" applyNumberFormat="1" applyFont="1" applyBorder="1" applyAlignment="1" applyProtection="1">
      <alignment horizontal="left" vertical="center"/>
      <protection locked="0"/>
    </xf>
    <xf numFmtId="49" fontId="4" fillId="0" borderId="70" xfId="0" applyNumberFormat="1" applyFont="1" applyBorder="1" applyAlignment="1" applyProtection="1">
      <alignment horizontal="left" vertical="center"/>
      <protection locked="0"/>
    </xf>
    <xf numFmtId="49" fontId="4" fillId="0" borderId="71" xfId="0" applyNumberFormat="1" applyFont="1" applyBorder="1" applyAlignment="1" applyProtection="1">
      <alignment horizontal="left" vertical="center"/>
      <protection locked="0"/>
    </xf>
    <xf numFmtId="49" fontId="3" fillId="3" borderId="72" xfId="0" applyNumberFormat="1" applyFont="1" applyFill="1" applyBorder="1" applyAlignment="1" applyProtection="1">
      <alignment horizontal="left" vertical="center"/>
      <protection locked="0"/>
    </xf>
    <xf numFmtId="49" fontId="3" fillId="3" borderId="73" xfId="0" applyNumberFormat="1" applyFont="1" applyFill="1" applyBorder="1" applyAlignment="1" applyProtection="1">
      <alignment horizontal="left" vertical="center"/>
      <protection locked="0"/>
    </xf>
    <xf numFmtId="49" fontId="3" fillId="3" borderId="74" xfId="0" applyNumberFormat="1" applyFont="1" applyFill="1" applyBorder="1" applyAlignment="1" applyProtection="1">
      <alignment horizontal="left" vertical="center"/>
      <protection locked="0"/>
    </xf>
    <xf numFmtId="49" fontId="20" fillId="5" borderId="25" xfId="0" applyNumberFormat="1" applyFont="1" applyFill="1" applyBorder="1" applyAlignment="1" applyProtection="1">
      <alignment horizontal="left"/>
      <protection locked="0"/>
    </xf>
    <xf numFmtId="49" fontId="20" fillId="5" borderId="9" xfId="0" applyNumberFormat="1" applyFont="1" applyFill="1" applyBorder="1" applyAlignment="1" applyProtection="1">
      <alignment horizontal="left"/>
      <protection locked="0"/>
    </xf>
    <xf numFmtId="0" fontId="53" fillId="0" borderId="75" xfId="0" applyFont="1" applyBorder="1" applyAlignment="1">
      <alignment horizontal="left"/>
    </xf>
    <xf numFmtId="0" fontId="53" fillId="0" borderId="38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dxfs count="1">
    <dxf>
      <font>
        <color indexed="10"/>
        <condense val="0"/>
        <extend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 topLeftCell="A1">
      <selection activeCell="D18" sqref="A1:D18"/>
    </sheetView>
  </sheetViews>
  <sheetFormatPr defaultColWidth="9.140625" defaultRowHeight="15"/>
  <cols>
    <col min="1" max="1" width="44.00390625" style="18" customWidth="1"/>
    <col min="2" max="3" width="18.7109375" style="20" customWidth="1"/>
    <col min="4" max="4" width="18.7109375" style="18" customWidth="1"/>
    <col min="5" max="16384" width="9.140625" style="18" customWidth="1"/>
  </cols>
  <sheetData>
    <row r="1" ht="18">
      <c r="A1" s="17" t="s">
        <v>425</v>
      </c>
    </row>
    <row r="2" ht="18">
      <c r="A2" s="17" t="s">
        <v>427</v>
      </c>
    </row>
    <row r="4" ht="15.75">
      <c r="A4" s="19" t="s">
        <v>428</v>
      </c>
    </row>
    <row r="6" ht="15" thickBot="1"/>
    <row r="7" spans="1:4" ht="17.1" customHeight="1" thickBot="1">
      <c r="A7" s="275" t="s">
        <v>60</v>
      </c>
      <c r="B7" s="276" t="s">
        <v>437</v>
      </c>
      <c r="C7" s="276" t="s">
        <v>438</v>
      </c>
      <c r="D7" s="358" t="s">
        <v>439</v>
      </c>
    </row>
    <row r="8" spans="1:4" ht="17.1" customHeight="1">
      <c r="A8" s="277" t="s">
        <v>61</v>
      </c>
      <c r="B8" s="278">
        <f>'(E) Silnoproud'!H67</f>
        <v>0</v>
      </c>
      <c r="C8" s="278">
        <f>B8*21%</f>
        <v>0</v>
      </c>
      <c r="D8" s="279">
        <f>B8*1.21</f>
        <v>0</v>
      </c>
    </row>
    <row r="9" spans="1:4" ht="17.1" customHeight="1">
      <c r="A9" s="280" t="s">
        <v>62</v>
      </c>
      <c r="B9" s="281">
        <f>'(S) Slaboproud'!G198</f>
        <v>0</v>
      </c>
      <c r="C9" s="278">
        <f aca="true" t="shared" si="0" ref="C9:C13">B9*21%</f>
        <v>0</v>
      </c>
      <c r="D9" s="279">
        <f aca="true" t="shared" si="1" ref="D9:D13">B9*1.21</f>
        <v>0</v>
      </c>
    </row>
    <row r="10" spans="1:4" ht="17.1" customHeight="1">
      <c r="A10" s="280" t="s">
        <v>218</v>
      </c>
      <c r="B10" s="281">
        <f>'(M) non-IT'!F14</f>
        <v>0</v>
      </c>
      <c r="C10" s="278">
        <f t="shared" si="0"/>
        <v>0</v>
      </c>
      <c r="D10" s="279">
        <f t="shared" si="1"/>
        <v>0</v>
      </c>
    </row>
    <row r="11" spans="1:4" ht="17.1" customHeight="1">
      <c r="A11" s="280" t="s">
        <v>219</v>
      </c>
      <c r="B11" s="281">
        <f>'(KL) Chlazení+vzduchotechnika'!G82</f>
        <v>0</v>
      </c>
      <c r="C11" s="278">
        <f t="shared" si="0"/>
        <v>0</v>
      </c>
      <c r="D11" s="279">
        <f t="shared" si="1"/>
        <v>0</v>
      </c>
    </row>
    <row r="12" spans="1:4" ht="17.1" customHeight="1">
      <c r="A12" s="280" t="s">
        <v>289</v>
      </c>
      <c r="B12" s="281">
        <f>'(-) Stabilní hasící zařízení pl'!F45</f>
        <v>0</v>
      </c>
      <c r="C12" s="278">
        <f t="shared" si="0"/>
        <v>0</v>
      </c>
      <c r="D12" s="279">
        <f t="shared" si="1"/>
        <v>0</v>
      </c>
    </row>
    <row r="13" spans="1:4" ht="17.1" customHeight="1" thickBot="1">
      <c r="A13" s="282" t="s">
        <v>429</v>
      </c>
      <c r="B13" s="283">
        <f>'(D) Arcitektonicko stavební čás'!E13</f>
        <v>0</v>
      </c>
      <c r="C13" s="278">
        <f t="shared" si="0"/>
        <v>0</v>
      </c>
      <c r="D13" s="279">
        <f t="shared" si="1"/>
        <v>0</v>
      </c>
    </row>
    <row r="14" spans="1:4" ht="17.1" customHeight="1" thickBot="1">
      <c r="A14" s="284" t="s">
        <v>333</v>
      </c>
      <c r="B14" s="285">
        <f>SUM(B8:B13)</f>
        <v>0</v>
      </c>
      <c r="C14" s="286">
        <f>SUM(C8:C13)</f>
        <v>0</v>
      </c>
      <c r="D14" s="287">
        <f>SUM(D8:D13)</f>
        <v>0</v>
      </c>
    </row>
    <row r="15" spans="2:3" ht="15">
      <c r="B15" s="21"/>
      <c r="C15" s="21"/>
    </row>
    <row r="16" spans="2:3" ht="15">
      <c r="B16" s="21"/>
      <c r="C16" s="21"/>
    </row>
    <row r="17" spans="2:3" ht="15">
      <c r="B17" s="21"/>
      <c r="C17" s="21"/>
    </row>
    <row r="18" spans="1:3" ht="15">
      <c r="A18" s="194" t="s">
        <v>426</v>
      </c>
      <c r="B18" s="21"/>
      <c r="C18" s="21"/>
    </row>
    <row r="19" spans="2:3" ht="15">
      <c r="B19" s="21"/>
      <c r="C19" s="21"/>
    </row>
    <row r="20" spans="2:3" ht="15">
      <c r="B20" s="21"/>
      <c r="C20" s="21"/>
    </row>
    <row r="21" spans="2:3" ht="15">
      <c r="B21" s="21"/>
      <c r="C21" s="21"/>
    </row>
    <row r="22" spans="2:3" ht="15">
      <c r="B22" s="21"/>
      <c r="C22" s="21"/>
    </row>
    <row r="23" spans="2:3" ht="15">
      <c r="B23" s="21"/>
      <c r="C23" s="21"/>
    </row>
    <row r="24" spans="2:3" ht="15">
      <c r="B24" s="21"/>
      <c r="C24" s="21"/>
    </row>
    <row r="25" spans="2:3" ht="15">
      <c r="B25" s="21"/>
      <c r="C25" s="21"/>
    </row>
    <row r="26" spans="2:3" ht="15">
      <c r="B26" s="21"/>
      <c r="C26" s="21"/>
    </row>
    <row r="27" spans="2:3" ht="15">
      <c r="B27" s="21"/>
      <c r="C27" s="21"/>
    </row>
    <row r="28" spans="2:3" ht="15">
      <c r="B28" s="21"/>
      <c r="C28" s="21"/>
    </row>
    <row r="29" spans="2:3" ht="15">
      <c r="B29" s="21"/>
      <c r="C29" s="21"/>
    </row>
    <row r="30" spans="2:3" ht="15">
      <c r="B30" s="21"/>
      <c r="C30" s="21"/>
    </row>
    <row r="31" spans="2:3" ht="15">
      <c r="B31" s="21"/>
      <c r="C31" s="21"/>
    </row>
    <row r="32" spans="2:3" ht="15">
      <c r="B32" s="21"/>
      <c r="C32" s="21"/>
    </row>
    <row r="33" spans="2:3" ht="15">
      <c r="B33" s="21"/>
      <c r="C33" s="21"/>
    </row>
    <row r="34" spans="2:3" ht="15">
      <c r="B34" s="21"/>
      <c r="C34" s="21"/>
    </row>
    <row r="35" spans="2:3" ht="15">
      <c r="B35" s="21"/>
      <c r="C35" s="21"/>
    </row>
  </sheetData>
  <sheetProtection algorithmName="SHA-512" hashValue="YQqgBCCasWmMbI6VaIE/B9uxNlR39X5LbQdOO8ss4xrXEBjboMvqXbtmlTNqNRjwt89KN92BUnkoRBOEbIMSCw==" saltValue="7nCvNYCv7RMLsPyn7tUMpg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scale="87" r:id="rId1"/>
  <headerFooter>
    <oddHeader>&amp;RVýkaz výměr materiálu a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tabSelected="1" workbookViewId="0" topLeftCell="A1">
      <selection activeCell="N12" sqref="N12"/>
    </sheetView>
  </sheetViews>
  <sheetFormatPr defaultColWidth="9.140625" defaultRowHeight="15"/>
  <cols>
    <col min="1" max="1" width="56.00390625" style="0" bestFit="1" customWidth="1"/>
    <col min="2" max="2" width="3.28125" style="0" bestFit="1" customWidth="1"/>
    <col min="4" max="4" width="10.00390625" style="0" bestFit="1" customWidth="1"/>
    <col min="5" max="5" width="16.7109375" style="0" customWidth="1"/>
    <col min="6" max="6" width="12.00390625" style="0" customWidth="1"/>
    <col min="7" max="7" width="13.28125" style="0" customWidth="1"/>
  </cols>
  <sheetData>
    <row r="1" spans="1:5" ht="26.25">
      <c r="A1" s="359" t="s">
        <v>334</v>
      </c>
      <c r="B1" s="360"/>
      <c r="C1" s="361"/>
      <c r="D1" s="67"/>
      <c r="E1" s="41"/>
    </row>
    <row r="2" spans="1:5" ht="15">
      <c r="A2" s="360"/>
      <c r="B2" s="360"/>
      <c r="C2" s="361"/>
      <c r="D2" s="67"/>
      <c r="E2" s="41"/>
    </row>
    <row r="3" spans="1:5" ht="15">
      <c r="A3" s="362" t="s">
        <v>335</v>
      </c>
      <c r="B3" s="363"/>
      <c r="C3" s="364"/>
      <c r="D3" s="68"/>
      <c r="E3" s="69"/>
    </row>
    <row r="4" spans="1:5" ht="15">
      <c r="A4" s="365" t="s">
        <v>336</v>
      </c>
      <c r="B4" s="363"/>
      <c r="C4" s="364"/>
      <c r="D4" s="68"/>
      <c r="E4" s="69"/>
    </row>
    <row r="5" spans="1:5" ht="15">
      <c r="A5" s="365" t="s">
        <v>337</v>
      </c>
      <c r="B5" s="363"/>
      <c r="C5" s="364"/>
      <c r="D5" s="68"/>
      <c r="E5" s="69"/>
    </row>
    <row r="6" spans="1:5" ht="15">
      <c r="A6" s="262" t="s">
        <v>131</v>
      </c>
      <c r="B6" s="363"/>
      <c r="C6" s="364"/>
      <c r="D6" s="68"/>
      <c r="E6" s="69"/>
    </row>
    <row r="7" spans="1:5" ht="15">
      <c r="A7" s="262"/>
      <c r="B7" s="363"/>
      <c r="C7" s="364"/>
      <c r="D7" s="68"/>
      <c r="E7" s="69"/>
    </row>
    <row r="8" spans="1:5" ht="15">
      <c r="A8" s="262"/>
      <c r="B8" s="363"/>
      <c r="C8" s="364"/>
      <c r="D8" s="68"/>
      <c r="E8" s="69"/>
    </row>
    <row r="9" spans="1:5" ht="18">
      <c r="A9" s="366" t="s">
        <v>338</v>
      </c>
      <c r="B9" s="360"/>
      <c r="C9" s="361"/>
      <c r="D9" s="67"/>
      <c r="E9" s="41"/>
    </row>
    <row r="10" spans="1:7" ht="15.75" thickBot="1">
      <c r="A10" s="367"/>
      <c r="B10" s="367"/>
      <c r="C10" s="368"/>
      <c r="D10" s="70"/>
      <c r="E10" s="343" t="s">
        <v>437</v>
      </c>
      <c r="F10" s="344" t="s">
        <v>438</v>
      </c>
      <c r="G10" s="344" t="s">
        <v>439</v>
      </c>
    </row>
    <row r="11" spans="1:7" ht="18">
      <c r="A11" s="369" t="s">
        <v>336</v>
      </c>
      <c r="B11" s="370"/>
      <c r="C11" s="371"/>
      <c r="D11" s="342" t="s">
        <v>131</v>
      </c>
      <c r="E11" s="346">
        <f>E28</f>
        <v>0</v>
      </c>
      <c r="F11" s="350">
        <f>E11*21%</f>
        <v>0</v>
      </c>
      <c r="G11" s="351">
        <f>E11*1.21</f>
        <v>0</v>
      </c>
    </row>
    <row r="12" spans="1:7" ht="18.75" thickBot="1">
      <c r="A12" s="372" t="s">
        <v>337</v>
      </c>
      <c r="B12" s="373"/>
      <c r="C12" s="374"/>
      <c r="D12" s="348"/>
      <c r="E12" s="349">
        <f>E81</f>
        <v>0</v>
      </c>
      <c r="F12" s="352">
        <f>E12*21%</f>
        <v>0</v>
      </c>
      <c r="G12" s="353">
        <f>E12*1.21</f>
        <v>0</v>
      </c>
    </row>
    <row r="13" spans="1:7" ht="18.75" thickBot="1">
      <c r="A13" s="375" t="s">
        <v>447</v>
      </c>
      <c r="B13" s="376"/>
      <c r="C13" s="377"/>
      <c r="D13" s="347"/>
      <c r="E13" s="345">
        <f>SUM(E11:E12)</f>
        <v>0</v>
      </c>
      <c r="F13" s="354">
        <f>E13*21%</f>
        <v>0</v>
      </c>
      <c r="G13" s="355">
        <f>E13*1.21</f>
        <v>0</v>
      </c>
    </row>
    <row r="14" spans="1:5" ht="15">
      <c r="A14" s="262"/>
      <c r="B14" s="363"/>
      <c r="C14" s="364"/>
      <c r="D14" s="239"/>
      <c r="E14" s="262"/>
    </row>
    <row r="15" spans="1:5" ht="18">
      <c r="A15" s="366" t="s">
        <v>336</v>
      </c>
      <c r="B15" s="363"/>
      <c r="C15" s="364"/>
      <c r="D15" s="239"/>
      <c r="E15" s="262"/>
    </row>
    <row r="16" spans="1:5" ht="15">
      <c r="A16" s="262"/>
      <c r="B16" s="363"/>
      <c r="C16" s="364"/>
      <c r="D16" s="239"/>
      <c r="E16" s="262"/>
    </row>
    <row r="17" spans="1:5" ht="15.75">
      <c r="A17" s="378" t="s">
        <v>340</v>
      </c>
      <c r="B17" s="262"/>
      <c r="C17" s="379"/>
      <c r="D17" s="242"/>
      <c r="E17" s="263"/>
    </row>
    <row r="18" spans="1:5" ht="15">
      <c r="A18" s="262"/>
      <c r="B18" s="262"/>
      <c r="C18" s="379"/>
      <c r="D18" s="242"/>
      <c r="E18" s="263"/>
    </row>
    <row r="19" spans="1:5" ht="15">
      <c r="A19" s="380" t="s">
        <v>341</v>
      </c>
      <c r="B19" s="381"/>
      <c r="C19" s="382"/>
      <c r="D19" s="244"/>
      <c r="E19" s="264">
        <f>E33</f>
        <v>0</v>
      </c>
    </row>
    <row r="20" spans="1:5" ht="15">
      <c r="A20" s="383" t="s">
        <v>342</v>
      </c>
      <c r="B20" s="384"/>
      <c r="C20" s="385"/>
      <c r="D20" s="245"/>
      <c r="E20" s="264">
        <f>E36</f>
        <v>0</v>
      </c>
    </row>
    <row r="21" spans="1:5" ht="15">
      <c r="A21" s="386" t="s">
        <v>343</v>
      </c>
      <c r="B21" s="387"/>
      <c r="C21" s="388"/>
      <c r="D21" s="247"/>
      <c r="E21" s="264">
        <f>E40</f>
        <v>0</v>
      </c>
    </row>
    <row r="22" spans="1:5" ht="15">
      <c r="A22" s="380" t="s">
        <v>344</v>
      </c>
      <c r="B22" s="381"/>
      <c r="C22" s="382"/>
      <c r="D22" s="244"/>
      <c r="E22" s="264">
        <f>E43</f>
        <v>0</v>
      </c>
    </row>
    <row r="23" spans="1:5" ht="15">
      <c r="A23" s="383" t="s">
        <v>345</v>
      </c>
      <c r="B23" s="384"/>
      <c r="C23" s="385"/>
      <c r="D23" s="245"/>
      <c r="E23" s="265">
        <f>E48</f>
        <v>0</v>
      </c>
    </row>
    <row r="24" spans="1:5" ht="15">
      <c r="A24" s="383" t="s">
        <v>346</v>
      </c>
      <c r="B24" s="384"/>
      <c r="C24" s="385"/>
      <c r="D24" s="245"/>
      <c r="E24" s="265">
        <f>E53</f>
        <v>0</v>
      </c>
    </row>
    <row r="25" spans="1:5" ht="15">
      <c r="A25" s="383" t="s">
        <v>347</v>
      </c>
      <c r="B25" s="384"/>
      <c r="C25" s="385"/>
      <c r="D25" s="245"/>
      <c r="E25" s="265">
        <f>E57</f>
        <v>0</v>
      </c>
    </row>
    <row r="26" spans="1:5" ht="15">
      <c r="A26" s="383" t="s">
        <v>348</v>
      </c>
      <c r="B26" s="384"/>
      <c r="C26" s="385"/>
      <c r="D26" s="245"/>
      <c r="E26" s="265">
        <f>E61</f>
        <v>0</v>
      </c>
    </row>
    <row r="27" spans="1:5" ht="15.75" thickBot="1">
      <c r="A27" s="389" t="s">
        <v>349</v>
      </c>
      <c r="B27" s="381"/>
      <c r="C27" s="382"/>
      <c r="D27" s="244"/>
      <c r="E27" s="266">
        <f>E65</f>
        <v>0</v>
      </c>
    </row>
    <row r="28" spans="1:5" ht="15">
      <c r="A28" s="390" t="s">
        <v>339</v>
      </c>
      <c r="B28" s="391"/>
      <c r="C28" s="392"/>
      <c r="D28" s="248"/>
      <c r="E28" s="267">
        <f>SUM(E19:E27)</f>
        <v>0</v>
      </c>
    </row>
    <row r="29" spans="1:5" ht="15">
      <c r="A29" s="393"/>
      <c r="B29" s="393"/>
      <c r="C29" s="394"/>
      <c r="D29" s="249"/>
      <c r="E29" s="250"/>
    </row>
    <row r="30" spans="1:5" ht="15">
      <c r="A30" s="362" t="s">
        <v>350</v>
      </c>
      <c r="B30" s="360"/>
      <c r="C30" s="361"/>
      <c r="D30" s="252"/>
      <c r="E30" s="251"/>
    </row>
    <row r="31" spans="1:5" ht="23.25">
      <c r="A31" s="395" t="s">
        <v>351</v>
      </c>
      <c r="B31" s="395" t="s">
        <v>1</v>
      </c>
      <c r="C31" s="396" t="s">
        <v>352</v>
      </c>
      <c r="D31" s="253" t="s">
        <v>353</v>
      </c>
      <c r="E31" s="254" t="s">
        <v>354</v>
      </c>
    </row>
    <row r="32" spans="1:5" ht="15">
      <c r="A32" s="387"/>
      <c r="B32" s="387"/>
      <c r="C32" s="397"/>
      <c r="D32" s="255"/>
      <c r="E32" s="256"/>
    </row>
    <row r="33" spans="1:5" ht="15">
      <c r="A33" s="398" t="s">
        <v>341</v>
      </c>
      <c r="B33" s="398"/>
      <c r="C33" s="399"/>
      <c r="D33" s="257"/>
      <c r="E33" s="268">
        <f>SUM(E34:E34)</f>
        <v>0</v>
      </c>
    </row>
    <row r="34" spans="1:5" ht="15">
      <c r="A34" s="400" t="s">
        <v>355</v>
      </c>
      <c r="B34" s="400" t="s">
        <v>356</v>
      </c>
      <c r="C34" s="401">
        <v>3.36</v>
      </c>
      <c r="D34" s="258"/>
      <c r="E34" s="273">
        <f aca="true" t="shared" si="0" ref="E34">C34*D34</f>
        <v>0</v>
      </c>
    </row>
    <row r="35" spans="1:5" ht="15">
      <c r="A35" s="402"/>
      <c r="B35" s="402"/>
      <c r="C35" s="403"/>
      <c r="D35" s="259"/>
      <c r="E35" s="263"/>
    </row>
    <row r="36" spans="1:5" ht="15">
      <c r="A36" s="398" t="s">
        <v>342</v>
      </c>
      <c r="B36" s="398"/>
      <c r="C36" s="399"/>
      <c r="D36" s="257"/>
      <c r="E36" s="268">
        <f>SUM(E37:E38)</f>
        <v>0</v>
      </c>
    </row>
    <row r="37" spans="1:5" ht="15">
      <c r="A37" s="400" t="s">
        <v>357</v>
      </c>
      <c r="B37" s="400" t="s">
        <v>10</v>
      </c>
      <c r="C37" s="401">
        <v>2</v>
      </c>
      <c r="D37" s="258"/>
      <c r="E37" s="273">
        <f aca="true" t="shared" si="1" ref="E37:E38">C37*D37</f>
        <v>0</v>
      </c>
    </row>
    <row r="38" spans="1:5" ht="15">
      <c r="A38" s="400" t="s">
        <v>358</v>
      </c>
      <c r="B38" s="400" t="s">
        <v>356</v>
      </c>
      <c r="C38" s="401">
        <v>2.14</v>
      </c>
      <c r="D38" s="258"/>
      <c r="E38" s="273">
        <f t="shared" si="1"/>
        <v>0</v>
      </c>
    </row>
    <row r="39" spans="1:5" ht="15">
      <c r="A39" s="404"/>
      <c r="B39" s="404"/>
      <c r="C39" s="403"/>
      <c r="D39" s="259"/>
      <c r="E39" s="263"/>
    </row>
    <row r="40" spans="1:5" ht="15">
      <c r="A40" s="398" t="s">
        <v>343</v>
      </c>
      <c r="B40" s="398"/>
      <c r="C40" s="399"/>
      <c r="D40" s="257"/>
      <c r="E40" s="268">
        <f>SUM(E41:E41)</f>
        <v>0</v>
      </c>
    </row>
    <row r="41" spans="1:5" ht="15">
      <c r="A41" s="400" t="s">
        <v>359</v>
      </c>
      <c r="B41" s="400" t="s">
        <v>356</v>
      </c>
      <c r="C41" s="401">
        <v>6.72</v>
      </c>
      <c r="D41" s="258"/>
      <c r="E41" s="273">
        <f aca="true" t="shared" si="2" ref="E41">C41*D41</f>
        <v>0</v>
      </c>
    </row>
    <row r="42" spans="1:5" ht="15">
      <c r="A42" s="402"/>
      <c r="B42" s="402"/>
      <c r="C42" s="403"/>
      <c r="D42" s="259"/>
      <c r="E42" s="263"/>
    </row>
    <row r="43" spans="1:5" ht="15">
      <c r="A43" s="398" t="s">
        <v>360</v>
      </c>
      <c r="B43" s="398"/>
      <c r="C43" s="399"/>
      <c r="D43" s="257"/>
      <c r="E43" s="268">
        <f>SUM(E44:E45)</f>
        <v>0</v>
      </c>
    </row>
    <row r="44" spans="1:5" ht="15">
      <c r="A44" s="400" t="s">
        <v>361</v>
      </c>
      <c r="B44" s="400" t="s">
        <v>10</v>
      </c>
      <c r="C44" s="401">
        <v>2</v>
      </c>
      <c r="D44" s="258"/>
      <c r="E44" s="273">
        <f aca="true" t="shared" si="3" ref="E44:E46">C44*D44</f>
        <v>0</v>
      </c>
    </row>
    <row r="45" spans="1:5" ht="24.75" customHeight="1">
      <c r="A45" s="405" t="s">
        <v>362</v>
      </c>
      <c r="B45" s="400" t="s">
        <v>10</v>
      </c>
      <c r="C45" s="401">
        <v>1</v>
      </c>
      <c r="D45" s="258"/>
      <c r="E45" s="273">
        <f t="shared" si="3"/>
        <v>0</v>
      </c>
    </row>
    <row r="46" spans="1:5" ht="23.25">
      <c r="A46" s="406" t="s">
        <v>448</v>
      </c>
      <c r="B46" s="400" t="s">
        <v>10</v>
      </c>
      <c r="C46" s="401">
        <v>1</v>
      </c>
      <c r="D46" s="258"/>
      <c r="E46" s="273">
        <f t="shared" si="3"/>
        <v>0</v>
      </c>
    </row>
    <row r="47" spans="1:5" ht="15">
      <c r="A47" s="402"/>
      <c r="B47" s="402"/>
      <c r="C47" s="403"/>
      <c r="D47" s="259"/>
      <c r="E47" s="263"/>
    </row>
    <row r="48" spans="1:5" ht="35.25" customHeight="1">
      <c r="A48" s="398" t="s">
        <v>345</v>
      </c>
      <c r="B48" s="398"/>
      <c r="C48" s="399"/>
      <c r="D48" s="257"/>
      <c r="E48" s="268">
        <f>SUM(E49:E51)</f>
        <v>0</v>
      </c>
    </row>
    <row r="49" spans="1:5" ht="24.75" customHeight="1">
      <c r="A49" s="405" t="s">
        <v>363</v>
      </c>
      <c r="B49" s="400" t="s">
        <v>356</v>
      </c>
      <c r="C49" s="401">
        <v>31.86</v>
      </c>
      <c r="D49" s="258"/>
      <c r="E49" s="273">
        <f aca="true" t="shared" si="4" ref="E49:E51">C49*D49</f>
        <v>0</v>
      </c>
    </row>
    <row r="50" spans="1:5" ht="25.5" customHeight="1">
      <c r="A50" s="405" t="s">
        <v>364</v>
      </c>
      <c r="B50" s="400" t="s">
        <v>356</v>
      </c>
      <c r="C50" s="401">
        <v>29.7</v>
      </c>
      <c r="D50" s="258"/>
      <c r="E50" s="273">
        <f t="shared" si="4"/>
        <v>0</v>
      </c>
    </row>
    <row r="51" spans="1:5" ht="23.25">
      <c r="A51" s="405" t="s">
        <v>365</v>
      </c>
      <c r="B51" s="400" t="s">
        <v>356</v>
      </c>
      <c r="C51" s="401">
        <v>2.16</v>
      </c>
      <c r="D51" s="258"/>
      <c r="E51" s="273">
        <f t="shared" si="4"/>
        <v>0</v>
      </c>
    </row>
    <row r="52" spans="1:5" ht="15">
      <c r="A52" s="407"/>
      <c r="B52" s="404"/>
      <c r="C52" s="403"/>
      <c r="D52" s="259"/>
      <c r="E52" s="263"/>
    </row>
    <row r="53" spans="1:5" ht="15">
      <c r="A53" s="398" t="s">
        <v>346</v>
      </c>
      <c r="B53" s="398"/>
      <c r="C53" s="399"/>
      <c r="D53" s="257"/>
      <c r="E53" s="268">
        <f>SUM(E54:E54)</f>
        <v>0</v>
      </c>
    </row>
    <row r="54" spans="1:5" ht="15">
      <c r="A54" s="400" t="s">
        <v>366</v>
      </c>
      <c r="B54" s="400" t="s">
        <v>356</v>
      </c>
      <c r="C54" s="401">
        <v>99.48</v>
      </c>
      <c r="D54" s="258"/>
      <c r="E54" s="273">
        <f aca="true" t="shared" si="5" ref="E54:E59">C54*D54</f>
        <v>0</v>
      </c>
    </row>
    <row r="55" spans="1:5" ht="15">
      <c r="A55" s="400" t="s">
        <v>367</v>
      </c>
      <c r="B55" s="400" t="s">
        <v>356</v>
      </c>
      <c r="C55" s="401">
        <v>33.67</v>
      </c>
      <c r="D55" s="258"/>
      <c r="E55" s="273">
        <f t="shared" si="5"/>
        <v>0</v>
      </c>
    </row>
    <row r="56" spans="1:5" ht="15">
      <c r="A56" s="402"/>
      <c r="B56" s="402"/>
      <c r="C56" s="403"/>
      <c r="D56" s="259"/>
      <c r="E56" s="263"/>
    </row>
    <row r="57" spans="1:5" ht="21" customHeight="1">
      <c r="A57" s="398" t="s">
        <v>347</v>
      </c>
      <c r="B57" s="398"/>
      <c r="C57" s="399"/>
      <c r="D57" s="257"/>
      <c r="E57" s="268">
        <f>SUM(E58:E59)</f>
        <v>0</v>
      </c>
    </row>
    <row r="58" spans="1:5" ht="15">
      <c r="A58" s="405" t="s">
        <v>368</v>
      </c>
      <c r="B58" s="400" t="s">
        <v>72</v>
      </c>
      <c r="C58" s="401">
        <v>1</v>
      </c>
      <c r="D58" s="258"/>
      <c r="E58" s="273">
        <f t="shared" si="5"/>
        <v>0</v>
      </c>
    </row>
    <row r="59" spans="1:5" ht="15">
      <c r="A59" s="405" t="s">
        <v>369</v>
      </c>
      <c r="B59" s="400" t="s">
        <v>72</v>
      </c>
      <c r="C59" s="401">
        <v>1</v>
      </c>
      <c r="D59" s="258"/>
      <c r="E59" s="273">
        <f t="shared" si="5"/>
        <v>0</v>
      </c>
    </row>
    <row r="60" spans="1:5" ht="15">
      <c r="A60" s="408"/>
      <c r="B60" s="387"/>
      <c r="C60" s="388"/>
      <c r="D60" s="242"/>
      <c r="E60" s="263"/>
    </row>
    <row r="61" spans="1:5" ht="29.25" customHeight="1">
      <c r="A61" s="398" t="s">
        <v>348</v>
      </c>
      <c r="B61" s="398"/>
      <c r="C61" s="399"/>
      <c r="D61" s="257"/>
      <c r="E61" s="268">
        <f>SUM(E62:E63)</f>
        <v>0</v>
      </c>
    </row>
    <row r="62" spans="1:5" ht="25.5" customHeight="1">
      <c r="A62" s="405" t="s">
        <v>370</v>
      </c>
      <c r="B62" s="400" t="s">
        <v>356</v>
      </c>
      <c r="C62" s="401">
        <v>49.87</v>
      </c>
      <c r="D62" s="258"/>
      <c r="E62" s="273">
        <f aca="true" t="shared" si="6" ref="E62:E63">C62*D62</f>
        <v>0</v>
      </c>
    </row>
    <row r="63" spans="1:5" ht="23.25">
      <c r="A63" s="405" t="s">
        <v>371</v>
      </c>
      <c r="B63" s="400" t="s">
        <v>356</v>
      </c>
      <c r="C63" s="401">
        <v>33.67</v>
      </c>
      <c r="D63" s="258"/>
      <c r="E63" s="273">
        <f t="shared" si="6"/>
        <v>0</v>
      </c>
    </row>
    <row r="64" spans="1:5" ht="15">
      <c r="A64" s="407"/>
      <c r="B64" s="404"/>
      <c r="C64" s="403"/>
      <c r="D64" s="259"/>
      <c r="E64" s="263"/>
    </row>
    <row r="65" spans="1:5" ht="15">
      <c r="A65" s="409" t="s">
        <v>349</v>
      </c>
      <c r="B65" s="409"/>
      <c r="C65" s="410"/>
      <c r="D65" s="260"/>
      <c r="E65" s="268">
        <f>SUM(E66:E66)</f>
        <v>0</v>
      </c>
    </row>
    <row r="66" spans="1:5" ht="15">
      <c r="A66" s="395" t="s">
        <v>372</v>
      </c>
      <c r="B66" s="395" t="s">
        <v>51</v>
      </c>
      <c r="C66" s="411">
        <v>1.2</v>
      </c>
      <c r="D66" s="261"/>
      <c r="E66" s="273">
        <f>C66*D66</f>
        <v>0</v>
      </c>
    </row>
    <row r="67" spans="1:5" ht="15">
      <c r="A67" s="246"/>
      <c r="B67" s="246"/>
      <c r="C67" s="242"/>
      <c r="D67" s="242"/>
      <c r="E67" s="243"/>
    </row>
    <row r="68" spans="1:5" ht="18">
      <c r="A68" s="240" t="s">
        <v>337</v>
      </c>
      <c r="B68" s="238"/>
      <c r="C68" s="239"/>
      <c r="D68" s="239"/>
      <c r="E68" s="237"/>
    </row>
    <row r="69" spans="1:5" ht="15">
      <c r="A69" s="237"/>
      <c r="B69" s="238"/>
      <c r="C69" s="239"/>
      <c r="D69" s="239"/>
      <c r="E69" s="237"/>
    </row>
    <row r="70" spans="1:5" ht="15.75">
      <c r="A70" s="509" t="s">
        <v>373</v>
      </c>
      <c r="B70" s="509"/>
      <c r="C70" s="509"/>
      <c r="D70" s="509"/>
      <c r="E70" s="509"/>
    </row>
    <row r="71" spans="1:5" ht="15">
      <c r="A71" s="237"/>
      <c r="B71" s="237"/>
      <c r="C71" s="241"/>
      <c r="D71" s="242"/>
      <c r="E71" s="243"/>
    </row>
    <row r="72" spans="1:5" ht="15">
      <c r="A72" s="380" t="s">
        <v>341</v>
      </c>
      <c r="B72" s="381"/>
      <c r="C72" s="382"/>
      <c r="D72" s="244"/>
      <c r="E72" s="264">
        <f>E86</f>
        <v>0</v>
      </c>
    </row>
    <row r="73" spans="1:5" ht="15">
      <c r="A73" s="383" t="s">
        <v>342</v>
      </c>
      <c r="B73" s="384"/>
      <c r="C73" s="385"/>
      <c r="D73" s="245"/>
      <c r="E73" s="264">
        <f>E90</f>
        <v>0</v>
      </c>
    </row>
    <row r="74" spans="1:5" ht="15">
      <c r="A74" s="386" t="s">
        <v>343</v>
      </c>
      <c r="B74" s="387"/>
      <c r="C74" s="388"/>
      <c r="D74" s="247"/>
      <c r="E74" s="264">
        <f>E94</f>
        <v>0</v>
      </c>
    </row>
    <row r="75" spans="1:5" ht="15">
      <c r="A75" s="380" t="s">
        <v>344</v>
      </c>
      <c r="B75" s="381"/>
      <c r="C75" s="382"/>
      <c r="D75" s="244"/>
      <c r="E75" s="264">
        <f>E98</f>
        <v>0</v>
      </c>
    </row>
    <row r="76" spans="1:5" ht="15">
      <c r="A76" s="383" t="s">
        <v>345</v>
      </c>
      <c r="B76" s="384"/>
      <c r="C76" s="385"/>
      <c r="D76" s="245"/>
      <c r="E76" s="265">
        <f>E102</f>
        <v>0</v>
      </c>
    </row>
    <row r="77" spans="1:5" ht="15">
      <c r="A77" s="383" t="s">
        <v>346</v>
      </c>
      <c r="B77" s="384"/>
      <c r="C77" s="385"/>
      <c r="D77" s="245"/>
      <c r="E77" s="265">
        <f>E109</f>
        <v>0</v>
      </c>
    </row>
    <row r="78" spans="1:5" ht="15">
      <c r="A78" s="383" t="s">
        <v>347</v>
      </c>
      <c r="B78" s="384"/>
      <c r="C78" s="385"/>
      <c r="D78" s="245"/>
      <c r="E78" s="265">
        <f>E115</f>
        <v>0</v>
      </c>
    </row>
    <row r="79" spans="1:5" ht="15">
      <c r="A79" s="383" t="s">
        <v>348</v>
      </c>
      <c r="B79" s="384"/>
      <c r="C79" s="385"/>
      <c r="D79" s="245"/>
      <c r="E79" s="265">
        <f>E118</f>
        <v>0</v>
      </c>
    </row>
    <row r="80" spans="1:5" ht="15.75" thickBot="1">
      <c r="A80" s="389" t="s">
        <v>349</v>
      </c>
      <c r="B80" s="381"/>
      <c r="C80" s="382"/>
      <c r="D80" s="244"/>
      <c r="E80" s="266">
        <f>E124</f>
        <v>0</v>
      </c>
    </row>
    <row r="81" spans="1:5" ht="15">
      <c r="A81" s="390" t="s">
        <v>339</v>
      </c>
      <c r="B81" s="391"/>
      <c r="C81" s="392"/>
      <c r="D81" s="248"/>
      <c r="E81" s="267">
        <f>SUM(E72:E80)</f>
        <v>0</v>
      </c>
    </row>
    <row r="82" spans="1:5" ht="15">
      <c r="A82" s="387"/>
      <c r="B82" s="387"/>
      <c r="C82" s="388"/>
      <c r="D82" s="242"/>
      <c r="E82" s="243"/>
    </row>
    <row r="83" spans="1:5" ht="15">
      <c r="A83" s="362" t="s">
        <v>374</v>
      </c>
      <c r="B83" s="360"/>
      <c r="C83" s="361"/>
      <c r="D83" s="252"/>
      <c r="E83" s="251"/>
    </row>
    <row r="84" spans="1:5" ht="23.25">
      <c r="A84" s="395" t="s">
        <v>351</v>
      </c>
      <c r="B84" s="395" t="s">
        <v>1</v>
      </c>
      <c r="C84" s="396" t="s">
        <v>352</v>
      </c>
      <c r="D84" s="253" t="s">
        <v>353</v>
      </c>
      <c r="E84" s="254" t="s">
        <v>354</v>
      </c>
    </row>
    <row r="85" spans="1:5" ht="15">
      <c r="A85" s="387"/>
      <c r="B85" s="387"/>
      <c r="C85" s="397"/>
      <c r="D85" s="255"/>
      <c r="E85" s="256"/>
    </row>
    <row r="86" spans="1:5" ht="24.75" customHeight="1">
      <c r="A86" s="398" t="s">
        <v>375</v>
      </c>
      <c r="B86" s="398"/>
      <c r="C86" s="399"/>
      <c r="D86" s="257"/>
      <c r="E86" s="268">
        <f>SUM(E87:E88)</f>
        <v>0</v>
      </c>
    </row>
    <row r="87" spans="1:5" ht="23.25">
      <c r="A87" s="405" t="s">
        <v>376</v>
      </c>
      <c r="B87" s="400" t="s">
        <v>356</v>
      </c>
      <c r="C87" s="401">
        <v>14.52</v>
      </c>
      <c r="D87" s="258"/>
      <c r="E87" s="273">
        <f aca="true" t="shared" si="7" ref="E87:E88">C87*D87</f>
        <v>0</v>
      </c>
    </row>
    <row r="88" spans="1:5" ht="15">
      <c r="A88" s="400" t="s">
        <v>377</v>
      </c>
      <c r="B88" s="400" t="s">
        <v>356</v>
      </c>
      <c r="C88" s="401">
        <v>8.55</v>
      </c>
      <c r="D88" s="258"/>
      <c r="E88" s="273">
        <f t="shared" si="7"/>
        <v>0</v>
      </c>
    </row>
    <row r="89" spans="1:5" ht="15">
      <c r="A89" s="402"/>
      <c r="B89" s="402"/>
      <c r="C89" s="403"/>
      <c r="D89" s="259"/>
      <c r="E89" s="263"/>
    </row>
    <row r="90" spans="1:5" ht="15">
      <c r="A90" s="398" t="s">
        <v>341</v>
      </c>
      <c r="B90" s="398"/>
      <c r="C90" s="399"/>
      <c r="D90" s="257"/>
      <c r="E90" s="268">
        <f>SUM(E91:E92)</f>
        <v>0</v>
      </c>
    </row>
    <row r="91" spans="1:5" ht="15">
      <c r="A91" s="400" t="s">
        <v>378</v>
      </c>
      <c r="B91" s="400" t="s">
        <v>356</v>
      </c>
      <c r="C91" s="401">
        <v>2.04</v>
      </c>
      <c r="D91" s="258"/>
      <c r="E91" s="273">
        <f aca="true" t="shared" si="8" ref="E91:E92">C91*D91</f>
        <v>0</v>
      </c>
    </row>
    <row r="92" spans="1:5" ht="15">
      <c r="A92" s="400" t="s">
        <v>379</v>
      </c>
      <c r="B92" s="400" t="s">
        <v>356</v>
      </c>
      <c r="C92" s="401">
        <v>4.08</v>
      </c>
      <c r="D92" s="258"/>
      <c r="E92" s="273">
        <f t="shared" si="8"/>
        <v>0</v>
      </c>
    </row>
    <row r="93" spans="1:5" ht="15">
      <c r="A93" s="402"/>
      <c r="B93" s="402"/>
      <c r="C93" s="403"/>
      <c r="D93" s="259"/>
      <c r="E93" s="263"/>
    </row>
    <row r="94" spans="1:5" ht="15">
      <c r="A94" s="398" t="s">
        <v>342</v>
      </c>
      <c r="B94" s="398"/>
      <c r="C94" s="399"/>
      <c r="D94" s="257"/>
      <c r="E94" s="268">
        <f>SUM(E95:E96)</f>
        <v>0</v>
      </c>
    </row>
    <row r="95" spans="1:5" ht="15">
      <c r="A95" s="400" t="s">
        <v>380</v>
      </c>
      <c r="B95" s="400" t="s">
        <v>10</v>
      </c>
      <c r="C95" s="401">
        <v>1</v>
      </c>
      <c r="D95" s="258"/>
      <c r="E95" s="273">
        <f aca="true" t="shared" si="9" ref="E95:E96">C95*D95</f>
        <v>0</v>
      </c>
    </row>
    <row r="96" spans="1:5" ht="15">
      <c r="A96" s="400" t="s">
        <v>381</v>
      </c>
      <c r="B96" s="400" t="s">
        <v>356</v>
      </c>
      <c r="C96" s="401">
        <v>4</v>
      </c>
      <c r="D96" s="258"/>
      <c r="E96" s="273">
        <f t="shared" si="9"/>
        <v>0</v>
      </c>
    </row>
    <row r="97" spans="1:5" ht="15">
      <c r="A97" s="404"/>
      <c r="B97" s="404"/>
      <c r="C97" s="403"/>
      <c r="D97" s="259"/>
      <c r="E97" s="263"/>
    </row>
    <row r="98" spans="1:5" ht="15">
      <c r="A98" s="398" t="s">
        <v>343</v>
      </c>
      <c r="B98" s="398"/>
      <c r="C98" s="399"/>
      <c r="D98" s="257"/>
      <c r="E98" s="268">
        <f>SUM(E99:E100)</f>
        <v>0</v>
      </c>
    </row>
    <row r="99" spans="1:5" ht="15">
      <c r="A99" s="400" t="s">
        <v>382</v>
      </c>
      <c r="B99" s="400" t="s">
        <v>356</v>
      </c>
      <c r="C99" s="401">
        <v>4.08</v>
      </c>
      <c r="D99" s="258"/>
      <c r="E99" s="273">
        <f aca="true" t="shared" si="10" ref="E99:E100">C99*D99</f>
        <v>0</v>
      </c>
    </row>
    <row r="100" spans="1:5" ht="15">
      <c r="A100" s="400" t="s">
        <v>383</v>
      </c>
      <c r="B100" s="400" t="s">
        <v>356</v>
      </c>
      <c r="C100" s="401">
        <v>8.16</v>
      </c>
      <c r="D100" s="258"/>
      <c r="E100" s="273">
        <f t="shared" si="10"/>
        <v>0</v>
      </c>
    </row>
    <row r="101" spans="1:5" ht="15">
      <c r="A101" s="402"/>
      <c r="B101" s="402"/>
      <c r="C101" s="403"/>
      <c r="D101" s="259"/>
      <c r="E101" s="263"/>
    </row>
    <row r="102" spans="1:5" ht="15">
      <c r="A102" s="398" t="s">
        <v>360</v>
      </c>
      <c r="B102" s="398"/>
      <c r="C102" s="399"/>
      <c r="D102" s="257"/>
      <c r="E102" s="268">
        <f>SUM(E103:E104)</f>
        <v>0</v>
      </c>
    </row>
    <row r="103" spans="1:5" ht="28.5" customHeight="1">
      <c r="A103" s="400" t="s">
        <v>384</v>
      </c>
      <c r="B103" s="400" t="s">
        <v>10</v>
      </c>
      <c r="C103" s="401">
        <v>2</v>
      </c>
      <c r="D103" s="258"/>
      <c r="E103" s="273">
        <f aca="true" t="shared" si="11" ref="E103:E107">C103*D103</f>
        <v>0</v>
      </c>
    </row>
    <row r="104" spans="1:5" ht="23.25">
      <c r="A104" s="405" t="s">
        <v>362</v>
      </c>
      <c r="B104" s="400" t="s">
        <v>10</v>
      </c>
      <c r="C104" s="401">
        <v>2</v>
      </c>
      <c r="D104" s="258"/>
      <c r="E104" s="273">
        <f t="shared" si="11"/>
        <v>0</v>
      </c>
    </row>
    <row r="105" spans="1:5" ht="15">
      <c r="A105" s="400" t="s">
        <v>430</v>
      </c>
      <c r="B105" s="400" t="s">
        <v>10</v>
      </c>
      <c r="C105" s="401">
        <v>1</v>
      </c>
      <c r="D105" s="258"/>
      <c r="E105" s="273">
        <f t="shared" si="11"/>
        <v>0</v>
      </c>
    </row>
    <row r="106" spans="1:5" ht="23.25">
      <c r="A106" s="405" t="s">
        <v>362</v>
      </c>
      <c r="B106" s="400" t="s">
        <v>10</v>
      </c>
      <c r="C106" s="401">
        <v>1</v>
      </c>
      <c r="D106" s="258"/>
      <c r="E106" s="273">
        <f t="shared" si="11"/>
        <v>0</v>
      </c>
    </row>
    <row r="107" spans="1:5" ht="23.25">
      <c r="A107" s="406" t="s">
        <v>449</v>
      </c>
      <c r="B107" s="400" t="s">
        <v>10</v>
      </c>
      <c r="C107" s="401">
        <v>1</v>
      </c>
      <c r="D107" s="258"/>
      <c r="E107" s="273">
        <f t="shared" si="11"/>
        <v>0</v>
      </c>
    </row>
    <row r="108" spans="1:5" ht="15">
      <c r="A108" s="407"/>
      <c r="B108" s="404"/>
      <c r="C108" s="403"/>
      <c r="D108" s="259"/>
      <c r="E108" s="263"/>
    </row>
    <row r="109" spans="1:5" ht="15">
      <c r="A109" s="398" t="s">
        <v>385</v>
      </c>
      <c r="B109" s="398"/>
      <c r="C109" s="399"/>
      <c r="D109" s="257"/>
      <c r="E109" s="268">
        <f>SUM(E110:E113)</f>
        <v>0</v>
      </c>
    </row>
    <row r="110" spans="1:5" ht="15">
      <c r="A110" s="400" t="s">
        <v>386</v>
      </c>
      <c r="B110" s="400" t="s">
        <v>356</v>
      </c>
      <c r="C110" s="401">
        <v>33.76</v>
      </c>
      <c r="D110" s="258"/>
      <c r="E110" s="273">
        <f aca="true" t="shared" si="12" ref="E110:E113">C110*D110</f>
        <v>0</v>
      </c>
    </row>
    <row r="111" spans="1:5" ht="15">
      <c r="A111" s="400" t="s">
        <v>387</v>
      </c>
      <c r="B111" s="400" t="s">
        <v>356</v>
      </c>
      <c r="C111" s="401">
        <v>33.26</v>
      </c>
      <c r="D111" s="258"/>
      <c r="E111" s="273">
        <f t="shared" si="12"/>
        <v>0</v>
      </c>
    </row>
    <row r="112" spans="1:5" ht="18.75" customHeight="1">
      <c r="A112" s="400" t="s">
        <v>388</v>
      </c>
      <c r="B112" s="400" t="s">
        <v>356</v>
      </c>
      <c r="C112" s="401">
        <v>18.51</v>
      </c>
      <c r="D112" s="258"/>
      <c r="E112" s="273">
        <f t="shared" si="12"/>
        <v>0</v>
      </c>
    </row>
    <row r="113" spans="1:5" ht="15">
      <c r="A113" s="400" t="s">
        <v>387</v>
      </c>
      <c r="B113" s="400" t="s">
        <v>356</v>
      </c>
      <c r="C113" s="401">
        <v>18.22</v>
      </c>
      <c r="D113" s="258"/>
      <c r="E113" s="273">
        <f t="shared" si="12"/>
        <v>0</v>
      </c>
    </row>
    <row r="114" spans="1:5" ht="15">
      <c r="A114" s="402"/>
      <c r="B114" s="402"/>
      <c r="C114" s="403"/>
      <c r="D114" s="259"/>
      <c r="E114" s="263"/>
    </row>
    <row r="115" spans="1:5" ht="15">
      <c r="A115" s="398" t="s">
        <v>345</v>
      </c>
      <c r="B115" s="398"/>
      <c r="C115" s="399"/>
      <c r="D115" s="257"/>
      <c r="E115" s="268">
        <f>E116</f>
        <v>0</v>
      </c>
    </row>
    <row r="116" spans="1:5" ht="15">
      <c r="A116" s="405" t="s">
        <v>389</v>
      </c>
      <c r="B116" s="400" t="s">
        <v>356</v>
      </c>
      <c r="C116" s="401">
        <v>28.47</v>
      </c>
      <c r="D116" s="258"/>
      <c r="E116" s="273">
        <f aca="true" t="shared" si="13" ref="E116">C116*D116</f>
        <v>0</v>
      </c>
    </row>
    <row r="117" spans="1:5" ht="15">
      <c r="A117" s="407"/>
      <c r="B117" s="404"/>
      <c r="C117" s="403"/>
      <c r="D117" s="259"/>
      <c r="E117" s="263"/>
    </row>
    <row r="118" spans="1:5" ht="15">
      <c r="A118" s="398" t="s">
        <v>346</v>
      </c>
      <c r="B118" s="398"/>
      <c r="C118" s="399"/>
      <c r="D118" s="257"/>
      <c r="E118" s="268">
        <f>SUM(E119:E122)</f>
        <v>0</v>
      </c>
    </row>
    <row r="119" spans="1:5" ht="15">
      <c r="A119" s="400" t="s">
        <v>390</v>
      </c>
      <c r="B119" s="400" t="s">
        <v>356</v>
      </c>
      <c r="C119" s="401">
        <v>235.04</v>
      </c>
      <c r="D119" s="258"/>
      <c r="E119" s="273">
        <f aca="true" t="shared" si="14" ref="E119:E122">C119*D119</f>
        <v>0</v>
      </c>
    </row>
    <row r="120" spans="1:5" ht="15">
      <c r="A120" s="400" t="s">
        <v>391</v>
      </c>
      <c r="B120" s="400" t="s">
        <v>356</v>
      </c>
      <c r="C120" s="401">
        <v>67.04</v>
      </c>
      <c r="D120" s="258"/>
      <c r="E120" s="273">
        <f t="shared" si="14"/>
        <v>0</v>
      </c>
    </row>
    <row r="121" spans="1:5" ht="15">
      <c r="A121" s="400" t="s">
        <v>392</v>
      </c>
      <c r="B121" s="400" t="s">
        <v>356</v>
      </c>
      <c r="C121" s="401">
        <v>185.15</v>
      </c>
      <c r="D121" s="258"/>
      <c r="E121" s="273">
        <f t="shared" si="14"/>
        <v>0</v>
      </c>
    </row>
    <row r="122" spans="1:5" ht="15">
      <c r="A122" s="400" t="s">
        <v>393</v>
      </c>
      <c r="B122" s="400" t="s">
        <v>356</v>
      </c>
      <c r="C122" s="401">
        <v>75.81</v>
      </c>
      <c r="D122" s="258"/>
      <c r="E122" s="273">
        <f t="shared" si="14"/>
        <v>0</v>
      </c>
    </row>
    <row r="123" spans="1:5" ht="15">
      <c r="A123" s="402"/>
      <c r="B123" s="402"/>
      <c r="C123" s="403"/>
      <c r="D123" s="259"/>
      <c r="E123" s="263"/>
    </row>
    <row r="124" spans="1:5" ht="15">
      <c r="A124" s="409" t="s">
        <v>349</v>
      </c>
      <c r="B124" s="409"/>
      <c r="C124" s="410"/>
      <c r="D124" s="260"/>
      <c r="E124" s="268">
        <f>SUM(E125:E125)</f>
        <v>0</v>
      </c>
    </row>
    <row r="125" spans="1:5" ht="15">
      <c r="A125" s="395" t="s">
        <v>372</v>
      </c>
      <c r="B125" s="395" t="s">
        <v>51</v>
      </c>
      <c r="C125" s="411">
        <v>1.2</v>
      </c>
      <c r="D125" s="261"/>
      <c r="E125" s="273">
        <f>C125*D125</f>
        <v>0</v>
      </c>
    </row>
  </sheetData>
  <sheetProtection algorithmName="SHA-512" hashValue="CwfmTr+3eZUHhd0hDBt+/ScJ/Dd9f3LsXt4+GgX9b1fKJHUHSxCmokTmbgGCLrEo6YX9cVdUwK+jJIZ7rdvqXA==" saltValue="VVDBvplDx3buCpCQvmG5uQ==" spinCount="100000" sheet="1" objects="1" scenarios="1"/>
  <mergeCells count="1">
    <mergeCell ref="A70:E70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workbookViewId="0" topLeftCell="A1">
      <selection activeCell="K82" sqref="K82"/>
    </sheetView>
  </sheetViews>
  <sheetFormatPr defaultColWidth="9.140625" defaultRowHeight="15"/>
  <cols>
    <col min="2" max="2" width="55.8515625" style="0" customWidth="1"/>
    <col min="3" max="3" width="10.8515625" style="0" customWidth="1"/>
    <col min="4" max="4" width="10.7109375" style="0" customWidth="1"/>
    <col min="5" max="5" width="11.140625" style="0" customWidth="1"/>
    <col min="6" max="6" width="11.57421875" style="0" customWidth="1"/>
    <col min="7" max="7" width="18.7109375" style="0" customWidth="1"/>
  </cols>
  <sheetData>
    <row r="1" spans="1:7" ht="28.5">
      <c r="A1" s="41"/>
      <c r="B1" s="42" t="s">
        <v>220</v>
      </c>
      <c r="C1" s="43"/>
      <c r="D1" s="43"/>
      <c r="E1" s="44"/>
      <c r="F1" s="44"/>
      <c r="G1" s="44"/>
    </row>
    <row r="2" spans="1:7" ht="15">
      <c r="A2" s="41"/>
      <c r="B2" s="44"/>
      <c r="C2" s="43"/>
      <c r="D2" s="43"/>
      <c r="E2" s="44"/>
      <c r="F2" s="44"/>
      <c r="G2" s="44"/>
    </row>
    <row r="3" spans="1:7" ht="15">
      <c r="A3" s="45" t="s">
        <v>64</v>
      </c>
      <c r="B3" s="412" t="s">
        <v>65</v>
      </c>
      <c r="C3" s="413" t="s">
        <v>66</v>
      </c>
      <c r="D3" s="412" t="s">
        <v>67</v>
      </c>
      <c r="E3" s="412" t="s">
        <v>221</v>
      </c>
      <c r="F3" s="46" t="s">
        <v>222</v>
      </c>
      <c r="G3" s="46" t="s">
        <v>223</v>
      </c>
    </row>
    <row r="4" spans="1:7" ht="15">
      <c r="A4" s="47"/>
      <c r="B4" s="414" t="s">
        <v>131</v>
      </c>
      <c r="C4" s="415"/>
      <c r="D4" s="416"/>
      <c r="E4" s="439"/>
      <c r="F4" s="48"/>
      <c r="G4" s="48"/>
    </row>
    <row r="5" spans="1:7" ht="15.75">
      <c r="A5" s="49" t="s">
        <v>70</v>
      </c>
      <c r="B5" s="417" t="s">
        <v>224</v>
      </c>
      <c r="C5" s="418"/>
      <c r="D5" s="419"/>
      <c r="E5" s="419"/>
      <c r="F5" s="50"/>
      <c r="G5" s="50"/>
    </row>
    <row r="6" spans="1:7" ht="93" customHeight="1">
      <c r="A6" s="40"/>
      <c r="B6" s="420" t="s">
        <v>225</v>
      </c>
      <c r="C6" s="421">
        <v>4</v>
      </c>
      <c r="D6" s="422" t="s">
        <v>10</v>
      </c>
      <c r="E6" s="440" t="s">
        <v>221</v>
      </c>
      <c r="F6" s="201"/>
      <c r="G6" s="215">
        <f>F6*C6</f>
        <v>0</v>
      </c>
    </row>
    <row r="7" spans="1:7" ht="50.25" customHeight="1">
      <c r="A7" s="40"/>
      <c r="B7" s="423" t="s">
        <v>226</v>
      </c>
      <c r="C7" s="421">
        <v>4</v>
      </c>
      <c r="D7" s="422" t="s">
        <v>10</v>
      </c>
      <c r="E7" s="440" t="s">
        <v>221</v>
      </c>
      <c r="F7" s="201"/>
      <c r="G7" s="215">
        <f aca="true" t="shared" si="0" ref="G7:G18">F7*C7</f>
        <v>0</v>
      </c>
    </row>
    <row r="8" spans="1:7" ht="34.5" customHeight="1">
      <c r="A8" s="40"/>
      <c r="B8" s="423" t="s">
        <v>227</v>
      </c>
      <c r="C8" s="421">
        <v>4</v>
      </c>
      <c r="D8" s="422" t="s">
        <v>72</v>
      </c>
      <c r="E8" s="440" t="s">
        <v>221</v>
      </c>
      <c r="F8" s="201"/>
      <c r="G8" s="215">
        <f t="shared" si="0"/>
        <v>0</v>
      </c>
    </row>
    <row r="9" spans="1:7" ht="15">
      <c r="A9" s="40"/>
      <c r="B9" s="424" t="s">
        <v>228</v>
      </c>
      <c r="C9" s="421">
        <v>32</v>
      </c>
      <c r="D9" s="422" t="s">
        <v>25</v>
      </c>
      <c r="E9" s="440" t="s">
        <v>221</v>
      </c>
      <c r="F9" s="201"/>
      <c r="G9" s="215">
        <f t="shared" si="0"/>
        <v>0</v>
      </c>
    </row>
    <row r="10" spans="1:7" ht="15">
      <c r="A10" s="40"/>
      <c r="B10" s="424" t="s">
        <v>229</v>
      </c>
      <c r="C10" s="421">
        <v>16</v>
      </c>
      <c r="D10" s="422" t="s">
        <v>230</v>
      </c>
      <c r="E10" s="440" t="s">
        <v>221</v>
      </c>
      <c r="F10" s="201"/>
      <c r="G10" s="215">
        <f t="shared" si="0"/>
        <v>0</v>
      </c>
    </row>
    <row r="11" spans="1:7" ht="15">
      <c r="A11" s="40"/>
      <c r="B11" s="424" t="s">
        <v>231</v>
      </c>
      <c r="C11" s="421">
        <v>4</v>
      </c>
      <c r="D11" s="422" t="s">
        <v>10</v>
      </c>
      <c r="E11" s="440" t="s">
        <v>221</v>
      </c>
      <c r="F11" s="201"/>
      <c r="G11" s="215">
        <f t="shared" si="0"/>
        <v>0</v>
      </c>
    </row>
    <row r="12" spans="1:7" ht="45" customHeight="1">
      <c r="A12" s="40"/>
      <c r="B12" s="425" t="s">
        <v>232</v>
      </c>
      <c r="C12" s="421">
        <v>1</v>
      </c>
      <c r="D12" s="422" t="s">
        <v>72</v>
      </c>
      <c r="E12" s="440" t="s">
        <v>221</v>
      </c>
      <c r="F12" s="201"/>
      <c r="G12" s="215">
        <f t="shared" si="0"/>
        <v>0</v>
      </c>
    </row>
    <row r="13" spans="1:7" ht="15">
      <c r="A13" s="40"/>
      <c r="B13" s="424" t="s">
        <v>233</v>
      </c>
      <c r="C13" s="421">
        <v>4</v>
      </c>
      <c r="D13" s="422" t="s">
        <v>10</v>
      </c>
      <c r="E13" s="440" t="s">
        <v>221</v>
      </c>
      <c r="F13" s="201"/>
      <c r="G13" s="215">
        <f t="shared" si="0"/>
        <v>0</v>
      </c>
    </row>
    <row r="14" spans="1:7" ht="15">
      <c r="A14" s="40"/>
      <c r="B14" s="424" t="s">
        <v>234</v>
      </c>
      <c r="C14" s="421">
        <v>4</v>
      </c>
      <c r="D14" s="422" t="s">
        <v>10</v>
      </c>
      <c r="E14" s="440" t="s">
        <v>221</v>
      </c>
      <c r="F14" s="201"/>
      <c r="G14" s="215">
        <f t="shared" si="0"/>
        <v>0</v>
      </c>
    </row>
    <row r="15" spans="1:7" ht="15">
      <c r="A15" s="40"/>
      <c r="B15" s="424" t="s">
        <v>235</v>
      </c>
      <c r="C15" s="421">
        <v>1</v>
      </c>
      <c r="D15" s="422" t="s">
        <v>72</v>
      </c>
      <c r="E15" s="440" t="s">
        <v>221</v>
      </c>
      <c r="F15" s="201"/>
      <c r="G15" s="215">
        <f t="shared" si="0"/>
        <v>0</v>
      </c>
    </row>
    <row r="16" spans="1:7" ht="15">
      <c r="A16" s="40"/>
      <c r="B16" s="424" t="s">
        <v>236</v>
      </c>
      <c r="C16" s="421">
        <v>4</v>
      </c>
      <c r="D16" s="422" t="s">
        <v>237</v>
      </c>
      <c r="E16" s="440"/>
      <c r="F16" s="201"/>
      <c r="G16" s="215">
        <f t="shared" si="0"/>
        <v>0</v>
      </c>
    </row>
    <row r="17" spans="1:7" ht="15">
      <c r="A17" s="40"/>
      <c r="B17" s="424" t="s">
        <v>238</v>
      </c>
      <c r="C17" s="421">
        <v>1</v>
      </c>
      <c r="D17" s="422" t="s">
        <v>72</v>
      </c>
      <c r="E17" s="440" t="s">
        <v>221</v>
      </c>
      <c r="F17" s="201"/>
      <c r="G17" s="215">
        <f t="shared" si="0"/>
        <v>0</v>
      </c>
    </row>
    <row r="18" spans="1:7" ht="15">
      <c r="A18" s="40"/>
      <c r="B18" s="424" t="s">
        <v>239</v>
      </c>
      <c r="C18" s="421">
        <v>1</v>
      </c>
      <c r="D18" s="422" t="s">
        <v>72</v>
      </c>
      <c r="E18" s="440" t="s">
        <v>221</v>
      </c>
      <c r="F18" s="201"/>
      <c r="G18" s="215">
        <f t="shared" si="0"/>
        <v>0</v>
      </c>
    </row>
    <row r="19" spans="1:7" ht="15">
      <c r="A19" s="51"/>
      <c r="B19" s="426"/>
      <c r="C19" s="421"/>
      <c r="D19" s="422"/>
      <c r="E19" s="440"/>
      <c r="F19" s="202"/>
      <c r="G19" s="215"/>
    </row>
    <row r="20" spans="1:7" ht="15">
      <c r="A20" s="52" t="s">
        <v>70</v>
      </c>
      <c r="B20" s="427" t="s">
        <v>97</v>
      </c>
      <c r="C20" s="428"/>
      <c r="D20" s="429"/>
      <c r="E20" s="429"/>
      <c r="F20" s="203"/>
      <c r="G20" s="216">
        <f>SUM(G6:G19)</f>
        <v>0</v>
      </c>
    </row>
    <row r="21" spans="1:7" ht="15.75">
      <c r="A21" s="54"/>
      <c r="B21" s="427"/>
      <c r="C21" s="428"/>
      <c r="D21" s="429"/>
      <c r="E21" s="429"/>
      <c r="F21" s="203"/>
      <c r="G21" s="216"/>
    </row>
    <row r="22" spans="1:7" ht="15">
      <c r="A22" s="55" t="s">
        <v>87</v>
      </c>
      <c r="B22" s="417" t="s">
        <v>240</v>
      </c>
      <c r="C22" s="430"/>
      <c r="D22" s="431"/>
      <c r="E22" s="434"/>
      <c r="F22" s="204"/>
      <c r="G22" s="217"/>
    </row>
    <row r="23" spans="1:7" ht="15" customHeight="1">
      <c r="A23" s="40"/>
      <c r="B23" s="423" t="s">
        <v>241</v>
      </c>
      <c r="C23" s="421">
        <v>4</v>
      </c>
      <c r="D23" s="422" t="s">
        <v>72</v>
      </c>
      <c r="E23" s="440" t="s">
        <v>221</v>
      </c>
      <c r="F23" s="201"/>
      <c r="G23" s="215">
        <f aca="true" t="shared" si="1" ref="G23:G30">F23*C23</f>
        <v>0</v>
      </c>
    </row>
    <row r="24" spans="1:7" ht="15" customHeight="1">
      <c r="A24" s="40"/>
      <c r="B24" s="423" t="s">
        <v>242</v>
      </c>
      <c r="C24" s="421">
        <v>4</v>
      </c>
      <c r="D24" s="422" t="s">
        <v>72</v>
      </c>
      <c r="E24" s="440" t="s">
        <v>221</v>
      </c>
      <c r="F24" s="201"/>
      <c r="G24" s="215">
        <f t="shared" si="1"/>
        <v>0</v>
      </c>
    </row>
    <row r="25" spans="1:7" ht="15" customHeight="1">
      <c r="A25" s="40"/>
      <c r="B25" s="423" t="s">
        <v>243</v>
      </c>
      <c r="C25" s="421">
        <v>35</v>
      </c>
      <c r="D25" s="422" t="s">
        <v>244</v>
      </c>
      <c r="E25" s="440" t="s">
        <v>221</v>
      </c>
      <c r="F25" s="201"/>
      <c r="G25" s="215">
        <f t="shared" si="1"/>
        <v>0</v>
      </c>
    </row>
    <row r="26" spans="1:7" ht="15" customHeight="1">
      <c r="A26" s="40"/>
      <c r="B26" s="423" t="s">
        <v>245</v>
      </c>
      <c r="C26" s="421">
        <v>1</v>
      </c>
      <c r="D26" s="422" t="s">
        <v>72</v>
      </c>
      <c r="E26" s="440" t="s">
        <v>221</v>
      </c>
      <c r="F26" s="201"/>
      <c r="G26" s="215">
        <f t="shared" si="1"/>
        <v>0</v>
      </c>
    </row>
    <row r="27" spans="1:7" ht="15" customHeight="1">
      <c r="A27" s="40"/>
      <c r="B27" s="424" t="s">
        <v>246</v>
      </c>
      <c r="C27" s="421">
        <v>35</v>
      </c>
      <c r="D27" s="422" t="s">
        <v>244</v>
      </c>
      <c r="E27" s="440" t="s">
        <v>221</v>
      </c>
      <c r="F27" s="201"/>
      <c r="G27" s="215">
        <f t="shared" si="1"/>
        <v>0</v>
      </c>
    </row>
    <row r="28" spans="1:7" ht="15" customHeight="1">
      <c r="A28" s="40"/>
      <c r="B28" s="424" t="s">
        <v>247</v>
      </c>
      <c r="C28" s="421">
        <v>1</v>
      </c>
      <c r="D28" s="422" t="s">
        <v>72</v>
      </c>
      <c r="E28" s="440" t="s">
        <v>221</v>
      </c>
      <c r="F28" s="201"/>
      <c r="G28" s="215">
        <f t="shared" si="1"/>
        <v>0</v>
      </c>
    </row>
    <row r="29" spans="1:7" ht="15" customHeight="1">
      <c r="A29" s="40"/>
      <c r="B29" s="424" t="s">
        <v>248</v>
      </c>
      <c r="C29" s="421">
        <v>4</v>
      </c>
      <c r="D29" s="422" t="s">
        <v>10</v>
      </c>
      <c r="E29" s="440" t="s">
        <v>221</v>
      </c>
      <c r="F29" s="201"/>
      <c r="G29" s="215">
        <f t="shared" si="1"/>
        <v>0</v>
      </c>
    </row>
    <row r="30" spans="1:7" ht="15" customHeight="1">
      <c r="A30" s="40"/>
      <c r="B30" s="424" t="s">
        <v>249</v>
      </c>
      <c r="C30" s="421">
        <v>1</v>
      </c>
      <c r="D30" s="422" t="s">
        <v>10</v>
      </c>
      <c r="E30" s="440" t="s">
        <v>221</v>
      </c>
      <c r="F30" s="201"/>
      <c r="G30" s="215">
        <f t="shared" si="1"/>
        <v>0</v>
      </c>
    </row>
    <row r="31" spans="1:7" ht="15">
      <c r="A31" s="52" t="s">
        <v>87</v>
      </c>
      <c r="B31" s="427" t="s">
        <v>97</v>
      </c>
      <c r="C31" s="432"/>
      <c r="D31" s="429"/>
      <c r="E31" s="429"/>
      <c r="F31" s="203"/>
      <c r="G31" s="216">
        <f>SUM(G23:G30)</f>
        <v>0</v>
      </c>
    </row>
    <row r="32" spans="1:7" ht="15.75">
      <c r="A32" s="54"/>
      <c r="B32" s="427"/>
      <c r="C32" s="432"/>
      <c r="D32" s="429"/>
      <c r="E32" s="429"/>
      <c r="F32" s="203"/>
      <c r="G32" s="216"/>
    </row>
    <row r="33" spans="1:7" ht="15">
      <c r="A33" s="55" t="s">
        <v>98</v>
      </c>
      <c r="B33" s="417" t="s">
        <v>250</v>
      </c>
      <c r="C33" s="433"/>
      <c r="D33" s="434"/>
      <c r="E33" s="434"/>
      <c r="F33" s="204"/>
      <c r="G33" s="217"/>
    </row>
    <row r="34" spans="1:7" ht="15">
      <c r="A34" s="40"/>
      <c r="B34" s="435" t="s">
        <v>251</v>
      </c>
      <c r="C34" s="433"/>
      <c r="D34" s="434"/>
      <c r="E34" s="434"/>
      <c r="F34" s="204"/>
      <c r="G34" s="215"/>
    </row>
    <row r="35" spans="1:7" ht="15" customHeight="1">
      <c r="A35" s="40"/>
      <c r="B35" s="423" t="s">
        <v>252</v>
      </c>
      <c r="C35" s="421">
        <v>1</v>
      </c>
      <c r="D35" s="436" t="s">
        <v>10</v>
      </c>
      <c r="E35" s="440" t="s">
        <v>221</v>
      </c>
      <c r="F35" s="201"/>
      <c r="G35" s="215">
        <f aca="true" t="shared" si="2" ref="G35:G46">F35*C35</f>
        <v>0</v>
      </c>
    </row>
    <row r="36" spans="1:7" ht="15" customHeight="1">
      <c r="A36" s="40"/>
      <c r="B36" s="423" t="s">
        <v>253</v>
      </c>
      <c r="C36" s="421">
        <v>1</v>
      </c>
      <c r="D36" s="436" t="s">
        <v>10</v>
      </c>
      <c r="E36" s="440" t="s">
        <v>221</v>
      </c>
      <c r="F36" s="201"/>
      <c r="G36" s="215">
        <f t="shared" si="2"/>
        <v>0</v>
      </c>
    </row>
    <row r="37" spans="1:7" ht="15" customHeight="1">
      <c r="A37" s="40"/>
      <c r="B37" s="423" t="s">
        <v>254</v>
      </c>
      <c r="C37" s="421">
        <v>1</v>
      </c>
      <c r="D37" s="436" t="s">
        <v>10</v>
      </c>
      <c r="E37" s="440" t="s">
        <v>221</v>
      </c>
      <c r="F37" s="201"/>
      <c r="G37" s="215">
        <f t="shared" si="2"/>
        <v>0</v>
      </c>
    </row>
    <row r="38" spans="1:7" ht="15" customHeight="1">
      <c r="A38" s="40"/>
      <c r="B38" s="423" t="s">
        <v>255</v>
      </c>
      <c r="C38" s="421">
        <v>1</v>
      </c>
      <c r="D38" s="436" t="s">
        <v>10</v>
      </c>
      <c r="E38" s="440" t="s">
        <v>221</v>
      </c>
      <c r="F38" s="201"/>
      <c r="G38" s="215">
        <f t="shared" si="2"/>
        <v>0</v>
      </c>
    </row>
    <row r="39" spans="1:7" ht="15" customHeight="1">
      <c r="A39" s="40"/>
      <c r="B39" s="423" t="s">
        <v>256</v>
      </c>
      <c r="C39" s="421">
        <v>1</v>
      </c>
      <c r="D39" s="436" t="s">
        <v>10</v>
      </c>
      <c r="E39" s="440" t="s">
        <v>221</v>
      </c>
      <c r="F39" s="201"/>
      <c r="G39" s="215">
        <f t="shared" si="2"/>
        <v>0</v>
      </c>
    </row>
    <row r="40" spans="1:7" ht="27.75" customHeight="1">
      <c r="A40" s="40"/>
      <c r="B40" s="423" t="s">
        <v>257</v>
      </c>
      <c r="C40" s="421">
        <v>1</v>
      </c>
      <c r="D40" s="436" t="s">
        <v>10</v>
      </c>
      <c r="E40" s="440" t="s">
        <v>221</v>
      </c>
      <c r="F40" s="201"/>
      <c r="G40" s="215">
        <f t="shared" si="2"/>
        <v>0</v>
      </c>
    </row>
    <row r="41" spans="1:7" ht="15" customHeight="1">
      <c r="A41" s="40"/>
      <c r="B41" s="423" t="s">
        <v>258</v>
      </c>
      <c r="C41" s="421">
        <v>1</v>
      </c>
      <c r="D41" s="436" t="s">
        <v>10</v>
      </c>
      <c r="E41" s="440" t="s">
        <v>221</v>
      </c>
      <c r="F41" s="201"/>
      <c r="G41" s="215">
        <f t="shared" si="2"/>
        <v>0</v>
      </c>
    </row>
    <row r="42" spans="1:7" ht="15" customHeight="1">
      <c r="A42" s="40"/>
      <c r="B42" s="423" t="s">
        <v>259</v>
      </c>
      <c r="C42" s="421">
        <v>1</v>
      </c>
      <c r="D42" s="436" t="s">
        <v>10</v>
      </c>
      <c r="E42" s="440" t="s">
        <v>221</v>
      </c>
      <c r="F42" s="201"/>
      <c r="G42" s="215">
        <f t="shared" si="2"/>
        <v>0</v>
      </c>
    </row>
    <row r="43" spans="1:7" ht="15" customHeight="1">
      <c r="A43" s="40"/>
      <c r="B43" s="423" t="s">
        <v>260</v>
      </c>
      <c r="C43" s="421">
        <v>2</v>
      </c>
      <c r="D43" s="436" t="s">
        <v>10</v>
      </c>
      <c r="E43" s="440" t="s">
        <v>221</v>
      </c>
      <c r="F43" s="201"/>
      <c r="G43" s="215">
        <f t="shared" si="2"/>
        <v>0</v>
      </c>
    </row>
    <row r="44" spans="1:7" ht="28.5" customHeight="1">
      <c r="A44" s="40"/>
      <c r="B44" s="423" t="s">
        <v>261</v>
      </c>
      <c r="C44" s="421">
        <v>1</v>
      </c>
      <c r="D44" s="436" t="s">
        <v>10</v>
      </c>
      <c r="E44" s="440" t="s">
        <v>221</v>
      </c>
      <c r="F44" s="201"/>
      <c r="G44" s="215">
        <f t="shared" si="2"/>
        <v>0</v>
      </c>
    </row>
    <row r="45" spans="1:7" ht="15" customHeight="1">
      <c r="A45" s="40"/>
      <c r="B45" s="423" t="s">
        <v>262</v>
      </c>
      <c r="C45" s="421">
        <v>1</v>
      </c>
      <c r="D45" s="436" t="s">
        <v>72</v>
      </c>
      <c r="E45" s="440" t="s">
        <v>221</v>
      </c>
      <c r="F45" s="201"/>
      <c r="G45" s="215">
        <f t="shared" si="2"/>
        <v>0</v>
      </c>
    </row>
    <row r="46" spans="1:7" ht="27.75" customHeight="1">
      <c r="A46" s="40"/>
      <c r="B46" s="423" t="s">
        <v>263</v>
      </c>
      <c r="C46" s="421">
        <v>1</v>
      </c>
      <c r="D46" s="436" t="s">
        <v>72</v>
      </c>
      <c r="E46" s="440" t="s">
        <v>221</v>
      </c>
      <c r="F46" s="201"/>
      <c r="G46" s="215">
        <f t="shared" si="2"/>
        <v>0</v>
      </c>
    </row>
    <row r="47" spans="1:7" ht="15" customHeight="1">
      <c r="A47" s="40"/>
      <c r="B47" s="435" t="s">
        <v>264</v>
      </c>
      <c r="C47" s="421"/>
      <c r="D47" s="436"/>
      <c r="E47" s="440"/>
      <c r="F47" s="201"/>
      <c r="G47" s="215"/>
    </row>
    <row r="48" spans="1:7" ht="15" customHeight="1">
      <c r="A48" s="40"/>
      <c r="B48" s="423" t="s">
        <v>252</v>
      </c>
      <c r="C48" s="421">
        <v>1</v>
      </c>
      <c r="D48" s="436" t="s">
        <v>10</v>
      </c>
      <c r="E48" s="440" t="s">
        <v>221</v>
      </c>
      <c r="F48" s="201"/>
      <c r="G48" s="215">
        <f aca="true" t="shared" si="3" ref="G48:G56">F48*C48</f>
        <v>0</v>
      </c>
    </row>
    <row r="49" spans="1:7" ht="30.75" customHeight="1">
      <c r="A49" s="40"/>
      <c r="B49" s="423" t="s">
        <v>257</v>
      </c>
      <c r="C49" s="421">
        <v>1</v>
      </c>
      <c r="D49" s="436" t="s">
        <v>10</v>
      </c>
      <c r="E49" s="440" t="s">
        <v>221</v>
      </c>
      <c r="F49" s="201"/>
      <c r="G49" s="215">
        <f t="shared" si="3"/>
        <v>0</v>
      </c>
    </row>
    <row r="50" spans="1:7" ht="15" customHeight="1">
      <c r="A50" s="40"/>
      <c r="B50" s="423" t="s">
        <v>265</v>
      </c>
      <c r="C50" s="421">
        <v>1</v>
      </c>
      <c r="D50" s="436" t="s">
        <v>10</v>
      </c>
      <c r="E50" s="440" t="s">
        <v>221</v>
      </c>
      <c r="F50" s="201"/>
      <c r="G50" s="215">
        <f t="shared" si="3"/>
        <v>0</v>
      </c>
    </row>
    <row r="51" spans="1:7" ht="15" customHeight="1">
      <c r="A51" s="40"/>
      <c r="B51" s="423" t="s">
        <v>260</v>
      </c>
      <c r="C51" s="421">
        <v>2</v>
      </c>
      <c r="D51" s="436" t="s">
        <v>10</v>
      </c>
      <c r="E51" s="440" t="s">
        <v>221</v>
      </c>
      <c r="F51" s="201"/>
      <c r="G51" s="215">
        <f t="shared" si="3"/>
        <v>0</v>
      </c>
    </row>
    <row r="52" spans="1:7" ht="15" customHeight="1">
      <c r="A52" s="40"/>
      <c r="B52" s="423" t="s">
        <v>266</v>
      </c>
      <c r="C52" s="421">
        <v>1</v>
      </c>
      <c r="D52" s="436" t="s">
        <v>10</v>
      </c>
      <c r="E52" s="440" t="s">
        <v>221</v>
      </c>
      <c r="F52" s="201"/>
      <c r="G52" s="215">
        <f t="shared" si="3"/>
        <v>0</v>
      </c>
    </row>
    <row r="53" spans="1:7" ht="15" customHeight="1">
      <c r="A53" s="40"/>
      <c r="B53" s="423" t="s">
        <v>267</v>
      </c>
      <c r="C53" s="421">
        <v>1</v>
      </c>
      <c r="D53" s="436" t="s">
        <v>72</v>
      </c>
      <c r="E53" s="440" t="s">
        <v>221</v>
      </c>
      <c r="F53" s="201"/>
      <c r="G53" s="215">
        <f t="shared" si="3"/>
        <v>0</v>
      </c>
    </row>
    <row r="54" spans="1:7" ht="15" customHeight="1">
      <c r="A54" s="40"/>
      <c r="B54" s="423" t="s">
        <v>268</v>
      </c>
      <c r="C54" s="421">
        <v>1</v>
      </c>
      <c r="D54" s="436" t="s">
        <v>72</v>
      </c>
      <c r="E54" s="440" t="s">
        <v>221</v>
      </c>
      <c r="F54" s="201"/>
      <c r="G54" s="215">
        <f t="shared" si="3"/>
        <v>0</v>
      </c>
    </row>
    <row r="55" spans="1:7" ht="15" customHeight="1">
      <c r="A55" s="40"/>
      <c r="B55" s="424" t="s">
        <v>269</v>
      </c>
      <c r="C55" s="421">
        <v>1</v>
      </c>
      <c r="D55" s="422" t="s">
        <v>72</v>
      </c>
      <c r="E55" s="440" t="s">
        <v>221</v>
      </c>
      <c r="F55" s="201"/>
      <c r="G55" s="215">
        <f t="shared" si="3"/>
        <v>0</v>
      </c>
    </row>
    <row r="56" spans="1:7" ht="45.75" customHeight="1">
      <c r="A56" s="40"/>
      <c r="B56" s="423" t="s">
        <v>270</v>
      </c>
      <c r="C56" s="421">
        <v>1</v>
      </c>
      <c r="D56" s="436" t="s">
        <v>72</v>
      </c>
      <c r="E56" s="440" t="s">
        <v>221</v>
      </c>
      <c r="F56" s="201"/>
      <c r="G56" s="215">
        <f t="shared" si="3"/>
        <v>0</v>
      </c>
    </row>
    <row r="57" spans="1:7" ht="15" customHeight="1">
      <c r="A57" s="52" t="s">
        <v>98</v>
      </c>
      <c r="B57" s="427" t="s">
        <v>97</v>
      </c>
      <c r="C57" s="437"/>
      <c r="D57" s="438"/>
      <c r="E57" s="429"/>
      <c r="F57" s="203"/>
      <c r="G57" s="216">
        <f>SUM(G35:G56)</f>
        <v>0</v>
      </c>
    </row>
    <row r="58" spans="1:7" ht="15" customHeight="1">
      <c r="A58" s="54"/>
      <c r="B58" s="427"/>
      <c r="C58" s="432"/>
      <c r="D58" s="429"/>
      <c r="E58" s="429"/>
      <c r="F58" s="203"/>
      <c r="G58" s="216"/>
    </row>
    <row r="59" spans="1:7" ht="15" customHeight="1">
      <c r="A59" s="49" t="s">
        <v>102</v>
      </c>
      <c r="B59" s="417" t="s">
        <v>271</v>
      </c>
      <c r="C59" s="419"/>
      <c r="D59" s="419"/>
      <c r="E59" s="419"/>
      <c r="F59" s="205"/>
      <c r="G59" s="218"/>
    </row>
    <row r="60" spans="1:7" ht="15" customHeight="1">
      <c r="A60" s="40"/>
      <c r="B60" s="423" t="s">
        <v>272</v>
      </c>
      <c r="C60" s="422">
        <v>1</v>
      </c>
      <c r="D60" s="436" t="s">
        <v>47</v>
      </c>
      <c r="E60" s="440" t="s">
        <v>273</v>
      </c>
      <c r="F60" s="201"/>
      <c r="G60" s="215">
        <f aca="true" t="shared" si="4" ref="G60:G73">F60*C60</f>
        <v>0</v>
      </c>
    </row>
    <row r="61" spans="1:7" ht="15" customHeight="1">
      <c r="A61" s="40"/>
      <c r="B61" s="423" t="s">
        <v>274</v>
      </c>
      <c r="C61" s="422">
        <v>1</v>
      </c>
      <c r="D61" s="436" t="s">
        <v>47</v>
      </c>
      <c r="E61" s="440" t="s">
        <v>221</v>
      </c>
      <c r="F61" s="201"/>
      <c r="G61" s="215">
        <f t="shared" si="4"/>
        <v>0</v>
      </c>
    </row>
    <row r="62" spans="1:7" ht="15" customHeight="1">
      <c r="A62" s="40"/>
      <c r="B62" s="423" t="s">
        <v>275</v>
      </c>
      <c r="C62" s="422">
        <v>1</v>
      </c>
      <c r="D62" s="436" t="s">
        <v>276</v>
      </c>
      <c r="E62" s="440" t="s">
        <v>221</v>
      </c>
      <c r="F62" s="201"/>
      <c r="G62" s="215">
        <f t="shared" si="4"/>
        <v>0</v>
      </c>
    </row>
    <row r="63" spans="1:7" ht="15" customHeight="1">
      <c r="A63" s="40"/>
      <c r="B63" s="423" t="s">
        <v>277</v>
      </c>
      <c r="C63" s="422">
        <v>16</v>
      </c>
      <c r="D63" s="436" t="s">
        <v>25</v>
      </c>
      <c r="E63" s="440" t="s">
        <v>221</v>
      </c>
      <c r="F63" s="201"/>
      <c r="G63" s="215">
        <f t="shared" si="4"/>
        <v>0</v>
      </c>
    </row>
    <row r="64" spans="1:7" ht="15" customHeight="1">
      <c r="A64" s="40"/>
      <c r="B64" s="423" t="s">
        <v>278</v>
      </c>
      <c r="C64" s="422">
        <v>1</v>
      </c>
      <c r="D64" s="436" t="s">
        <v>47</v>
      </c>
      <c r="E64" s="440" t="s">
        <v>221</v>
      </c>
      <c r="F64" s="201"/>
      <c r="G64" s="215">
        <f t="shared" si="4"/>
        <v>0</v>
      </c>
    </row>
    <row r="65" spans="1:7" ht="15" customHeight="1">
      <c r="A65" s="40"/>
      <c r="B65" s="423" t="s">
        <v>279</v>
      </c>
      <c r="C65" s="422">
        <v>1</v>
      </c>
      <c r="D65" s="436" t="s">
        <v>47</v>
      </c>
      <c r="E65" s="440" t="s">
        <v>221</v>
      </c>
      <c r="F65" s="201"/>
      <c r="G65" s="215">
        <f t="shared" si="4"/>
        <v>0</v>
      </c>
    </row>
    <row r="66" spans="1:7" ht="15" customHeight="1">
      <c r="A66" s="40"/>
      <c r="B66" s="423" t="s">
        <v>280</v>
      </c>
      <c r="C66" s="422">
        <v>1</v>
      </c>
      <c r="D66" s="436" t="s">
        <v>47</v>
      </c>
      <c r="E66" s="440" t="s">
        <v>221</v>
      </c>
      <c r="F66" s="201"/>
      <c r="G66" s="215">
        <f t="shared" si="4"/>
        <v>0</v>
      </c>
    </row>
    <row r="67" spans="1:7" ht="15" customHeight="1">
      <c r="A67" s="40"/>
      <c r="B67" s="423" t="s">
        <v>411</v>
      </c>
      <c r="C67" s="422">
        <v>2</v>
      </c>
      <c r="D67" s="436" t="s">
        <v>10</v>
      </c>
      <c r="E67" s="440" t="s">
        <v>221</v>
      </c>
      <c r="F67" s="201"/>
      <c r="G67" s="215">
        <f t="shared" si="4"/>
        <v>0</v>
      </c>
    </row>
    <row r="68" spans="1:7" ht="15" customHeight="1">
      <c r="A68" s="40"/>
      <c r="B68" s="423" t="s">
        <v>281</v>
      </c>
      <c r="C68" s="422">
        <v>1</v>
      </c>
      <c r="D68" s="436" t="s">
        <v>47</v>
      </c>
      <c r="E68" s="440" t="s">
        <v>221</v>
      </c>
      <c r="F68" s="201"/>
      <c r="G68" s="215">
        <f t="shared" si="4"/>
        <v>0</v>
      </c>
    </row>
    <row r="69" spans="1:7" ht="15" customHeight="1">
      <c r="A69" s="40"/>
      <c r="B69" s="423" t="s">
        <v>282</v>
      </c>
      <c r="C69" s="422">
        <v>1</v>
      </c>
      <c r="D69" s="436" t="s">
        <v>47</v>
      </c>
      <c r="E69" s="440" t="s">
        <v>221</v>
      </c>
      <c r="F69" s="201"/>
      <c r="G69" s="215">
        <f t="shared" si="4"/>
        <v>0</v>
      </c>
    </row>
    <row r="70" spans="1:7" ht="15" customHeight="1">
      <c r="A70" s="40"/>
      <c r="B70" s="423" t="s">
        <v>283</v>
      </c>
      <c r="C70" s="422">
        <v>1</v>
      </c>
      <c r="D70" s="436" t="s">
        <v>47</v>
      </c>
      <c r="E70" s="440" t="s">
        <v>273</v>
      </c>
      <c r="F70" s="201"/>
      <c r="G70" s="215">
        <f t="shared" si="4"/>
        <v>0</v>
      </c>
    </row>
    <row r="71" spans="1:7" ht="15" customHeight="1">
      <c r="A71" s="40"/>
      <c r="B71" s="423" t="s">
        <v>284</v>
      </c>
      <c r="C71" s="422">
        <v>1</v>
      </c>
      <c r="D71" s="436" t="s">
        <v>47</v>
      </c>
      <c r="E71" s="440" t="s">
        <v>273</v>
      </c>
      <c r="F71" s="201"/>
      <c r="G71" s="215">
        <f t="shared" si="4"/>
        <v>0</v>
      </c>
    </row>
    <row r="72" spans="1:7" ht="15">
      <c r="A72" s="40"/>
      <c r="B72" s="424" t="s">
        <v>285</v>
      </c>
      <c r="C72" s="422">
        <v>1</v>
      </c>
      <c r="D72" s="436" t="s">
        <v>47</v>
      </c>
      <c r="E72" s="440" t="s">
        <v>221</v>
      </c>
      <c r="F72" s="201"/>
      <c r="G72" s="215">
        <f t="shared" si="4"/>
        <v>0</v>
      </c>
    </row>
    <row r="73" spans="1:7" ht="15">
      <c r="A73" s="40"/>
      <c r="B73" s="424" t="s">
        <v>286</v>
      </c>
      <c r="C73" s="422">
        <v>1</v>
      </c>
      <c r="D73" s="436" t="s">
        <v>47</v>
      </c>
      <c r="E73" s="440" t="s">
        <v>221</v>
      </c>
      <c r="F73" s="201"/>
      <c r="G73" s="215">
        <f t="shared" si="4"/>
        <v>0</v>
      </c>
    </row>
    <row r="74" spans="1:7" ht="15">
      <c r="A74" s="52" t="s">
        <v>102</v>
      </c>
      <c r="B74" s="53" t="s">
        <v>97</v>
      </c>
      <c r="C74" s="206"/>
      <c r="D74" s="206"/>
      <c r="E74" s="206"/>
      <c r="F74" s="207"/>
      <c r="G74" s="216">
        <f>SUM(G60:G73)</f>
        <v>0</v>
      </c>
    </row>
    <row r="75" spans="1:7" ht="15">
      <c r="A75" s="56"/>
      <c r="B75" s="53"/>
      <c r="C75" s="206"/>
      <c r="D75" s="206"/>
      <c r="E75" s="206"/>
      <c r="F75" s="207"/>
      <c r="G75" s="219"/>
    </row>
    <row r="76" spans="1:7" ht="15">
      <c r="A76" s="56"/>
      <c r="B76" s="53"/>
      <c r="C76" s="206"/>
      <c r="D76" s="206"/>
      <c r="E76" s="206"/>
      <c r="F76" s="207"/>
      <c r="G76" s="219"/>
    </row>
    <row r="77" spans="1:7" ht="23.25">
      <c r="A77" s="47"/>
      <c r="B77" s="57" t="s">
        <v>181</v>
      </c>
      <c r="C77" s="208"/>
      <c r="D77" s="209"/>
      <c r="E77" s="208"/>
      <c r="F77" s="210"/>
      <c r="G77" s="220"/>
    </row>
    <row r="78" spans="1:7" ht="15">
      <c r="A78" s="58" t="s">
        <v>70</v>
      </c>
      <c r="B78" s="59" t="s">
        <v>287</v>
      </c>
      <c r="C78" s="211"/>
      <c r="D78" s="212"/>
      <c r="E78" s="212"/>
      <c r="F78" s="213"/>
      <c r="G78" s="221">
        <f>G20</f>
        <v>0</v>
      </c>
    </row>
    <row r="79" spans="1:7" ht="15">
      <c r="A79" s="58" t="s">
        <v>87</v>
      </c>
      <c r="B79" s="59" t="s">
        <v>240</v>
      </c>
      <c r="C79" s="211"/>
      <c r="D79" s="212"/>
      <c r="E79" s="212"/>
      <c r="F79" s="213"/>
      <c r="G79" s="221">
        <f>G31</f>
        <v>0</v>
      </c>
    </row>
    <row r="80" spans="1:7" ht="15">
      <c r="A80" s="58" t="s">
        <v>98</v>
      </c>
      <c r="B80" s="59" t="s">
        <v>250</v>
      </c>
      <c r="C80" s="211"/>
      <c r="D80" s="212"/>
      <c r="E80" s="212"/>
      <c r="F80" s="213"/>
      <c r="G80" s="221">
        <f>G57</f>
        <v>0</v>
      </c>
    </row>
    <row r="81" spans="1:7" ht="15">
      <c r="A81" s="58" t="s">
        <v>102</v>
      </c>
      <c r="B81" s="59" t="s">
        <v>271</v>
      </c>
      <c r="C81" s="211"/>
      <c r="D81" s="212"/>
      <c r="E81" s="212"/>
      <c r="F81" s="213"/>
      <c r="G81" s="221">
        <f>G74</f>
        <v>0</v>
      </c>
    </row>
    <row r="82" spans="1:7" ht="24" customHeight="1">
      <c r="A82" s="47"/>
      <c r="B82" s="60" t="s">
        <v>288</v>
      </c>
      <c r="C82" s="329"/>
      <c r="D82" s="330"/>
      <c r="E82" s="331"/>
      <c r="F82" s="214"/>
      <c r="G82" s="222">
        <f>SUM(G78:G81)</f>
        <v>0</v>
      </c>
    </row>
    <row r="83" spans="2:7" ht="18.75">
      <c r="B83" s="334" t="s">
        <v>438</v>
      </c>
      <c r="C83" s="333"/>
      <c r="D83" s="333"/>
      <c r="E83" s="333"/>
      <c r="F83" s="333"/>
      <c r="G83" s="335">
        <f>G82*21%</f>
        <v>0</v>
      </c>
    </row>
    <row r="84" spans="2:7" ht="18.75">
      <c r="B84" s="332" t="s">
        <v>446</v>
      </c>
      <c r="C84" s="333"/>
      <c r="D84" s="333"/>
      <c r="E84" s="333"/>
      <c r="F84" s="333"/>
      <c r="G84" s="336">
        <f>G82*1.21</f>
        <v>0</v>
      </c>
    </row>
  </sheetData>
  <sheetProtection algorithmName="SHA-512" hashValue="vpAyFsiXN3BA6r5XX5q7r41qzvDtE1FiRgrc54vdI2zlUJGSaBpGBHSjaUr/JtdmB0SPgqJIUhcpAKeUpfdbOw==" saltValue="Vnbe674VVC79yut6oMrMW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 topLeftCell="A1">
      <selection activeCell="B17" sqref="B17"/>
    </sheetView>
  </sheetViews>
  <sheetFormatPr defaultColWidth="9.140625" defaultRowHeight="15"/>
  <cols>
    <col min="1" max="1" width="9.28125" style="0" customWidth="1"/>
    <col min="2" max="2" width="68.7109375" style="0" customWidth="1"/>
    <col min="3" max="3" width="11.57421875" style="0" customWidth="1"/>
    <col min="4" max="4" width="16.7109375" style="0" customWidth="1"/>
    <col min="5" max="5" width="10.7109375" style="0" customWidth="1"/>
    <col min="6" max="6" width="22.7109375" style="0" customWidth="1"/>
  </cols>
  <sheetData>
    <row r="1" spans="1:6" ht="23.25">
      <c r="A1" s="61" t="s">
        <v>290</v>
      </c>
      <c r="D1" s="62"/>
      <c r="F1" s="62"/>
    </row>
    <row r="2" spans="4:6" ht="15">
      <c r="D2" s="62"/>
      <c r="F2" s="62"/>
    </row>
    <row r="3" spans="4:6" ht="15.75" thickBot="1">
      <c r="D3" s="62"/>
      <c r="F3" s="62"/>
    </row>
    <row r="4" spans="1:6" ht="30.75" thickBot="1">
      <c r="A4" s="63" t="s">
        <v>291</v>
      </c>
      <c r="B4" s="64" t="s">
        <v>292</v>
      </c>
      <c r="C4" s="64" t="s">
        <v>293</v>
      </c>
      <c r="D4" s="65" t="s">
        <v>294</v>
      </c>
      <c r="E4" s="64" t="s">
        <v>295</v>
      </c>
      <c r="F4" s="66" t="s">
        <v>223</v>
      </c>
    </row>
    <row r="5" spans="1:6" ht="15.75" thickBot="1">
      <c r="A5" s="512" t="s">
        <v>296</v>
      </c>
      <c r="B5" s="513"/>
      <c r="C5" s="513"/>
      <c r="D5" s="513"/>
      <c r="E5" s="513"/>
      <c r="F5" s="514"/>
    </row>
    <row r="6" spans="1:6" ht="15" customHeight="1">
      <c r="A6" s="450">
        <v>1</v>
      </c>
      <c r="B6" s="451" t="s">
        <v>297</v>
      </c>
      <c r="C6" s="446" t="s">
        <v>10</v>
      </c>
      <c r="D6" s="224">
        <v>0</v>
      </c>
      <c r="E6" s="441">
        <v>2</v>
      </c>
      <c r="F6" s="233">
        <f>D6*E6</f>
        <v>0</v>
      </c>
    </row>
    <row r="7" spans="1:6" ht="15" customHeight="1">
      <c r="A7" s="450">
        <v>2</v>
      </c>
      <c r="B7" s="451" t="s">
        <v>298</v>
      </c>
      <c r="C7" s="446" t="s">
        <v>10</v>
      </c>
      <c r="D7" s="224">
        <v>0</v>
      </c>
      <c r="E7" s="441">
        <v>1</v>
      </c>
      <c r="F7" s="233">
        <f>D7*E7</f>
        <v>0</v>
      </c>
    </row>
    <row r="8" spans="1:6" ht="15" customHeight="1" thickBot="1">
      <c r="A8" s="452"/>
      <c r="B8" s="447"/>
      <c r="C8" s="447"/>
      <c r="D8" s="227"/>
      <c r="E8" s="442"/>
      <c r="F8" s="234"/>
    </row>
    <row r="9" spans="1:6" ht="15.75" thickBot="1">
      <c r="A9" s="515" t="s">
        <v>299</v>
      </c>
      <c r="B9" s="516"/>
      <c r="C9" s="448"/>
      <c r="D9" s="230"/>
      <c r="E9" s="443"/>
      <c r="F9" s="235"/>
    </row>
    <row r="10" spans="1:6" ht="15" customHeight="1">
      <c r="A10" s="453">
        <v>3</v>
      </c>
      <c r="B10" s="449" t="s">
        <v>300</v>
      </c>
      <c r="C10" s="449" t="s">
        <v>10</v>
      </c>
      <c r="D10" s="232">
        <v>0</v>
      </c>
      <c r="E10" s="444">
        <v>2</v>
      </c>
      <c r="F10" s="236">
        <f aca="true" t="shared" si="0" ref="F10:F18">D10*E10</f>
        <v>0</v>
      </c>
    </row>
    <row r="11" spans="1:6" ht="15" customHeight="1">
      <c r="A11" s="450">
        <v>4</v>
      </c>
      <c r="B11" s="446" t="s">
        <v>301</v>
      </c>
      <c r="C11" s="446" t="s">
        <v>25</v>
      </c>
      <c r="D11" s="232">
        <v>0</v>
      </c>
      <c r="E11" s="441">
        <v>4</v>
      </c>
      <c r="F11" s="233">
        <f t="shared" si="0"/>
        <v>0</v>
      </c>
    </row>
    <row r="12" spans="1:6" ht="15" customHeight="1">
      <c r="A12" s="453">
        <v>5</v>
      </c>
      <c r="B12" s="446" t="s">
        <v>302</v>
      </c>
      <c r="C12" s="446" t="s">
        <v>10</v>
      </c>
      <c r="D12" s="232">
        <v>0</v>
      </c>
      <c r="E12" s="441">
        <v>2</v>
      </c>
      <c r="F12" s="233">
        <f t="shared" si="0"/>
        <v>0</v>
      </c>
    </row>
    <row r="13" spans="1:6" ht="15" customHeight="1">
      <c r="A13" s="450">
        <v>6</v>
      </c>
      <c r="B13" s="446" t="s">
        <v>303</v>
      </c>
      <c r="C13" s="446" t="s">
        <v>47</v>
      </c>
      <c r="D13" s="232">
        <v>0</v>
      </c>
      <c r="E13" s="441">
        <v>4</v>
      </c>
      <c r="F13" s="233">
        <f t="shared" si="0"/>
        <v>0</v>
      </c>
    </row>
    <row r="14" spans="1:6" ht="15" customHeight="1">
      <c r="A14" s="453">
        <v>7</v>
      </c>
      <c r="B14" s="446" t="s">
        <v>304</v>
      </c>
      <c r="C14" s="446" t="s">
        <v>10</v>
      </c>
      <c r="D14" s="232">
        <v>0</v>
      </c>
      <c r="E14" s="441">
        <v>1</v>
      </c>
      <c r="F14" s="233">
        <f t="shared" si="0"/>
        <v>0</v>
      </c>
    </row>
    <row r="15" spans="1:6" ht="15" customHeight="1">
      <c r="A15" s="450">
        <v>8</v>
      </c>
      <c r="B15" s="446" t="s">
        <v>305</v>
      </c>
      <c r="C15" s="446" t="s">
        <v>25</v>
      </c>
      <c r="D15" s="232">
        <v>0</v>
      </c>
      <c r="E15" s="441">
        <v>2</v>
      </c>
      <c r="F15" s="233">
        <f t="shared" si="0"/>
        <v>0</v>
      </c>
    </row>
    <row r="16" spans="1:6" ht="15" customHeight="1">
      <c r="A16" s="453">
        <v>9</v>
      </c>
      <c r="B16" s="446" t="s">
        <v>306</v>
      </c>
      <c r="C16" s="446" t="s">
        <v>10</v>
      </c>
      <c r="D16" s="232">
        <v>0</v>
      </c>
      <c r="E16" s="441">
        <v>1</v>
      </c>
      <c r="F16" s="233">
        <f t="shared" si="0"/>
        <v>0</v>
      </c>
    </row>
    <row r="17" spans="1:6" ht="15" customHeight="1">
      <c r="A17" s="450">
        <v>10</v>
      </c>
      <c r="B17" s="446" t="s">
        <v>307</v>
      </c>
      <c r="C17" s="446" t="s">
        <v>10</v>
      </c>
      <c r="D17" s="232">
        <v>0</v>
      </c>
      <c r="E17" s="441">
        <v>1</v>
      </c>
      <c r="F17" s="233">
        <f t="shared" si="0"/>
        <v>0</v>
      </c>
    </row>
    <row r="18" spans="1:6" ht="15" customHeight="1">
      <c r="A18" s="453">
        <v>11</v>
      </c>
      <c r="B18" s="446" t="s">
        <v>308</v>
      </c>
      <c r="C18" s="446" t="s">
        <v>10</v>
      </c>
      <c r="D18" s="232">
        <v>0</v>
      </c>
      <c r="E18" s="445">
        <v>2</v>
      </c>
      <c r="F18" s="233">
        <f t="shared" si="0"/>
        <v>0</v>
      </c>
    </row>
    <row r="19" spans="1:6" ht="15" customHeight="1" thickBot="1">
      <c r="A19" s="225"/>
      <c r="B19" s="226"/>
      <c r="C19" s="226"/>
      <c r="D19" s="232"/>
      <c r="E19" s="228"/>
      <c r="F19" s="229"/>
    </row>
    <row r="20" spans="1:6" ht="15" customHeight="1" thickBot="1">
      <c r="A20" s="517" t="s">
        <v>309</v>
      </c>
      <c r="B20" s="518"/>
      <c r="C20" s="518"/>
      <c r="D20" s="518"/>
      <c r="E20" s="518"/>
      <c r="F20" s="519"/>
    </row>
    <row r="21" spans="1:6" ht="15" customHeight="1">
      <c r="A21" s="231">
        <v>12</v>
      </c>
      <c r="B21" s="454" t="s">
        <v>310</v>
      </c>
      <c r="C21" s="449" t="s">
        <v>10</v>
      </c>
      <c r="D21" s="232">
        <v>0</v>
      </c>
      <c r="E21" s="444">
        <v>1</v>
      </c>
      <c r="F21" s="236">
        <f aca="true" t="shared" si="1" ref="F21:F26">D21*E21</f>
        <v>0</v>
      </c>
    </row>
    <row r="22" spans="1:6" ht="15" customHeight="1">
      <c r="A22" s="223">
        <v>13</v>
      </c>
      <c r="B22" s="446" t="s">
        <v>311</v>
      </c>
      <c r="C22" s="446" t="s">
        <v>10</v>
      </c>
      <c r="D22" s="232">
        <v>0</v>
      </c>
      <c r="E22" s="441">
        <v>1</v>
      </c>
      <c r="F22" s="233">
        <f t="shared" si="1"/>
        <v>0</v>
      </c>
    </row>
    <row r="23" spans="1:6" ht="15" customHeight="1">
      <c r="A23" s="231">
        <v>14</v>
      </c>
      <c r="B23" s="446" t="s">
        <v>312</v>
      </c>
      <c r="C23" s="446" t="s">
        <v>10</v>
      </c>
      <c r="D23" s="232">
        <v>0</v>
      </c>
      <c r="E23" s="441">
        <v>1</v>
      </c>
      <c r="F23" s="233">
        <f t="shared" si="1"/>
        <v>0</v>
      </c>
    </row>
    <row r="24" spans="1:6" ht="15" customHeight="1">
      <c r="A24" s="223">
        <v>15</v>
      </c>
      <c r="B24" s="446" t="s">
        <v>313</v>
      </c>
      <c r="C24" s="446" t="s">
        <v>10</v>
      </c>
      <c r="D24" s="232">
        <v>0</v>
      </c>
      <c r="E24" s="441">
        <v>1</v>
      </c>
      <c r="F24" s="233">
        <f t="shared" si="1"/>
        <v>0</v>
      </c>
    </row>
    <row r="25" spans="1:6" ht="15" customHeight="1">
      <c r="A25" s="231">
        <v>16</v>
      </c>
      <c r="B25" s="446" t="s">
        <v>314</v>
      </c>
      <c r="C25" s="446" t="s">
        <v>10</v>
      </c>
      <c r="D25" s="232">
        <v>0</v>
      </c>
      <c r="E25" s="441">
        <v>1</v>
      </c>
      <c r="F25" s="233">
        <f t="shared" si="1"/>
        <v>0</v>
      </c>
    </row>
    <row r="26" spans="1:6" ht="15" customHeight="1">
      <c r="A26" s="223">
        <v>17</v>
      </c>
      <c r="B26" s="446" t="s">
        <v>315</v>
      </c>
      <c r="C26" s="446" t="s">
        <v>10</v>
      </c>
      <c r="D26" s="232">
        <v>0</v>
      </c>
      <c r="E26" s="441">
        <v>8</v>
      </c>
      <c r="F26" s="233">
        <f t="shared" si="1"/>
        <v>0</v>
      </c>
    </row>
    <row r="27" spans="1:6" ht="15" customHeight="1">
      <c r="A27" s="231">
        <v>18</v>
      </c>
      <c r="B27" s="455" t="s">
        <v>410</v>
      </c>
      <c r="C27" s="456" t="s">
        <v>10</v>
      </c>
      <c r="D27" s="232">
        <v>0</v>
      </c>
      <c r="E27" s="458">
        <v>1</v>
      </c>
      <c r="F27" s="233">
        <f>E27*D27</f>
        <v>0</v>
      </c>
    </row>
    <row r="28" spans="1:6" ht="15" customHeight="1">
      <c r="A28" s="223">
        <v>19</v>
      </c>
      <c r="B28" s="456" t="s">
        <v>316</v>
      </c>
      <c r="C28" s="456" t="s">
        <v>317</v>
      </c>
      <c r="D28" s="232">
        <v>0</v>
      </c>
      <c r="E28" s="458">
        <v>1</v>
      </c>
      <c r="F28" s="233">
        <f>E28*D28</f>
        <v>0</v>
      </c>
    </row>
    <row r="29" spans="1:6" ht="15" customHeight="1">
      <c r="A29" s="231">
        <v>20</v>
      </c>
      <c r="B29" s="451" t="s">
        <v>318</v>
      </c>
      <c r="C29" s="446" t="s">
        <v>10</v>
      </c>
      <c r="D29" s="232">
        <v>0</v>
      </c>
      <c r="E29" s="441">
        <v>8</v>
      </c>
      <c r="F29" s="233">
        <f>D29*E29</f>
        <v>0</v>
      </c>
    </row>
    <row r="30" spans="1:6" ht="15" customHeight="1">
      <c r="A30" s="223">
        <v>21</v>
      </c>
      <c r="B30" s="457" t="s">
        <v>319</v>
      </c>
      <c r="C30" s="457" t="s">
        <v>10</v>
      </c>
      <c r="D30" s="232">
        <v>0</v>
      </c>
      <c r="E30" s="459">
        <v>2</v>
      </c>
      <c r="F30" s="234">
        <f>D30*E30</f>
        <v>0</v>
      </c>
    </row>
    <row r="31" spans="1:6" ht="15" customHeight="1">
      <c r="A31" s="231">
        <v>22</v>
      </c>
      <c r="B31" s="457" t="s">
        <v>320</v>
      </c>
      <c r="C31" s="457" t="s">
        <v>10</v>
      </c>
      <c r="D31" s="232">
        <v>0</v>
      </c>
      <c r="E31" s="459">
        <v>1</v>
      </c>
      <c r="F31" s="234">
        <f>D31*E31</f>
        <v>0</v>
      </c>
    </row>
    <row r="32" spans="1:6" ht="15.75" thickBot="1">
      <c r="A32" s="225"/>
      <c r="B32" s="447"/>
      <c r="C32" s="226"/>
      <c r="D32" s="227"/>
      <c r="E32" s="228"/>
      <c r="F32" s="229"/>
    </row>
    <row r="33" spans="1:6" ht="15" customHeight="1" thickBot="1">
      <c r="A33" s="517" t="s">
        <v>321</v>
      </c>
      <c r="B33" s="518"/>
      <c r="C33" s="518"/>
      <c r="D33" s="518"/>
      <c r="E33" s="518"/>
      <c r="F33" s="519"/>
    </row>
    <row r="34" spans="1:6" ht="15" customHeight="1">
      <c r="A34" s="231">
        <v>23</v>
      </c>
      <c r="B34" s="449" t="s">
        <v>322</v>
      </c>
      <c r="C34" s="449" t="s">
        <v>25</v>
      </c>
      <c r="D34" s="232">
        <v>0</v>
      </c>
      <c r="E34" s="444">
        <v>115</v>
      </c>
      <c r="F34" s="236">
        <f>D34*E34</f>
        <v>0</v>
      </c>
    </row>
    <row r="35" spans="1:6" ht="15" customHeight="1">
      <c r="A35" s="231">
        <v>24</v>
      </c>
      <c r="B35" s="449" t="s">
        <v>323</v>
      </c>
      <c r="C35" s="449" t="s">
        <v>25</v>
      </c>
      <c r="D35" s="232">
        <v>0</v>
      </c>
      <c r="E35" s="444">
        <v>85</v>
      </c>
      <c r="F35" s="236">
        <f>D35*E35</f>
        <v>0</v>
      </c>
    </row>
    <row r="36" spans="1:6" ht="15" customHeight="1">
      <c r="A36" s="231">
        <v>25</v>
      </c>
      <c r="B36" s="451" t="s">
        <v>324</v>
      </c>
      <c r="C36" s="451" t="s">
        <v>325</v>
      </c>
      <c r="D36" s="232">
        <v>0</v>
      </c>
      <c r="E36" s="441">
        <v>1</v>
      </c>
      <c r="F36" s="233">
        <f>D36*E36</f>
        <v>0</v>
      </c>
    </row>
    <row r="37" spans="1:6" ht="15" customHeight="1">
      <c r="A37" s="231">
        <v>26</v>
      </c>
      <c r="B37" s="446" t="s">
        <v>326</v>
      </c>
      <c r="C37" s="446" t="s">
        <v>327</v>
      </c>
      <c r="D37" s="232">
        <v>0</v>
      </c>
      <c r="E37" s="441">
        <v>10</v>
      </c>
      <c r="F37" s="233">
        <f>D37*E37</f>
        <v>0</v>
      </c>
    </row>
    <row r="38" spans="1:6" ht="15" customHeight="1" thickBot="1">
      <c r="A38" s="225"/>
      <c r="B38" s="226"/>
      <c r="C38" s="226"/>
      <c r="D38" s="227"/>
      <c r="E38" s="228"/>
      <c r="F38" s="229"/>
    </row>
    <row r="39" spans="1:6" ht="15" customHeight="1" thickBot="1">
      <c r="A39" s="517" t="s">
        <v>328</v>
      </c>
      <c r="B39" s="518"/>
      <c r="C39" s="518"/>
      <c r="D39" s="518"/>
      <c r="E39" s="518"/>
      <c r="F39" s="519"/>
    </row>
    <row r="40" spans="1:6" ht="15" customHeight="1">
      <c r="A40" s="231">
        <v>27</v>
      </c>
      <c r="B40" s="449" t="s">
        <v>329</v>
      </c>
      <c r="C40" s="449" t="s">
        <v>72</v>
      </c>
      <c r="D40" s="232">
        <v>0</v>
      </c>
      <c r="E40" s="444">
        <v>1</v>
      </c>
      <c r="F40" s="236">
        <f>D40*E40</f>
        <v>0</v>
      </c>
    </row>
    <row r="41" spans="1:6" ht="15" customHeight="1">
      <c r="A41" s="223">
        <v>28</v>
      </c>
      <c r="B41" s="446" t="s">
        <v>330</v>
      </c>
      <c r="C41" s="449" t="s">
        <v>72</v>
      </c>
      <c r="D41" s="232">
        <v>0</v>
      </c>
      <c r="E41" s="441">
        <v>1</v>
      </c>
      <c r="F41" s="233">
        <f>D41*E41</f>
        <v>0</v>
      </c>
    </row>
    <row r="42" spans="1:6" ht="15" customHeight="1">
      <c r="A42" s="231">
        <v>29</v>
      </c>
      <c r="B42" s="446" t="s">
        <v>331</v>
      </c>
      <c r="C42" s="449" t="s">
        <v>72</v>
      </c>
      <c r="D42" s="232">
        <v>0</v>
      </c>
      <c r="E42" s="441">
        <v>1</v>
      </c>
      <c r="F42" s="233">
        <f>D42*E42</f>
        <v>0</v>
      </c>
    </row>
    <row r="43" spans="1:6" ht="15" customHeight="1">
      <c r="A43" s="223">
        <v>30</v>
      </c>
      <c r="B43" s="446" t="s">
        <v>332</v>
      </c>
      <c r="C43" s="449" t="s">
        <v>72</v>
      </c>
      <c r="D43" s="232">
        <v>0</v>
      </c>
      <c r="E43" s="441">
        <v>1</v>
      </c>
      <c r="F43" s="233">
        <f>D43*E43</f>
        <v>0</v>
      </c>
    </row>
    <row r="44" spans="1:6" ht="15" customHeight="1" thickBot="1">
      <c r="A44" s="225"/>
      <c r="B44" s="226"/>
      <c r="C44" s="226"/>
      <c r="D44" s="227"/>
      <c r="E44" s="228"/>
      <c r="F44" s="229"/>
    </row>
    <row r="45" spans="1:6" ht="18.75" thickBot="1">
      <c r="A45" s="510" t="s">
        <v>436</v>
      </c>
      <c r="B45" s="511"/>
      <c r="C45" s="511"/>
      <c r="D45" s="511"/>
      <c r="E45" s="511"/>
      <c r="F45" s="337">
        <f>SUM(F6:F44)</f>
        <v>0</v>
      </c>
    </row>
    <row r="46" spans="1:6" ht="18.75" thickBot="1">
      <c r="A46" s="338" t="s">
        <v>438</v>
      </c>
      <c r="B46" s="339"/>
      <c r="C46" s="339"/>
      <c r="D46" s="339"/>
      <c r="E46" s="339"/>
      <c r="F46" s="356">
        <f>F45*21%</f>
        <v>0</v>
      </c>
    </row>
    <row r="47" spans="1:6" ht="18.75" thickBot="1">
      <c r="A47" s="340" t="s">
        <v>441</v>
      </c>
      <c r="B47" s="341"/>
      <c r="C47" s="341"/>
      <c r="D47" s="341"/>
      <c r="E47" s="341"/>
      <c r="F47" s="357">
        <f>F45*1.21</f>
        <v>0</v>
      </c>
    </row>
  </sheetData>
  <sheetProtection algorithmName="SHA-512" hashValue="IQDZdsPtHkKoBB1GmjH/LXp8Uc1HXoy2k7jW4dvtZO617iPsFNMjiHWABOGt5NdC1UIE/deiIzGbE3N78MUBig==" saltValue="UuuQOS+ziI49FJVEYZAVAA==" spinCount="100000" sheet="1" objects="1" scenarios="1"/>
  <mergeCells count="6">
    <mergeCell ref="A45:E45"/>
    <mergeCell ref="A5:F5"/>
    <mergeCell ref="A9:B9"/>
    <mergeCell ref="A20:F20"/>
    <mergeCell ref="A33:F33"/>
    <mergeCell ref="A39:F39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"/>
  <sheetViews>
    <sheetView workbookViewId="0" topLeftCell="A214">
      <selection activeCell="F175" sqref="F175"/>
    </sheetView>
  </sheetViews>
  <sheetFormatPr defaultColWidth="9.140625" defaultRowHeight="15"/>
  <cols>
    <col min="1" max="1" width="11.57421875" style="0" customWidth="1"/>
    <col min="2" max="2" width="6.28125" style="0" customWidth="1"/>
    <col min="3" max="3" width="90.57421875" style="0" customWidth="1"/>
    <col min="4" max="4" width="10.00390625" style="0" customWidth="1"/>
    <col min="5" max="5" width="10.140625" style="0" customWidth="1"/>
    <col min="6" max="6" width="16.7109375" style="0" customWidth="1"/>
    <col min="7" max="7" width="20.7109375" style="0" customWidth="1"/>
  </cols>
  <sheetData>
    <row r="1" spans="1:7" ht="19.5">
      <c r="A1" s="22" t="s">
        <v>63</v>
      </c>
      <c r="B1" s="23"/>
      <c r="C1" s="24"/>
      <c r="D1" s="23"/>
      <c r="E1" s="24"/>
      <c r="F1" s="25"/>
      <c r="G1" s="25"/>
    </row>
    <row r="2" spans="1:7" ht="15">
      <c r="A2" s="26"/>
      <c r="B2" s="26"/>
      <c r="C2" s="27"/>
      <c r="D2" s="26"/>
      <c r="E2" s="27"/>
      <c r="F2" s="28"/>
      <c r="G2" s="28"/>
    </row>
    <row r="3" spans="1:7" ht="15.75">
      <c r="A3" s="29" t="s">
        <v>186</v>
      </c>
      <c r="B3" s="30"/>
      <c r="C3" s="31"/>
      <c r="D3" s="32"/>
      <c r="E3" s="31"/>
      <c r="F3" s="33"/>
      <c r="G3" s="33"/>
    </row>
    <row r="4" spans="1:7" ht="15.75">
      <c r="A4" s="29" t="s">
        <v>187</v>
      </c>
      <c r="B4" s="30"/>
      <c r="C4" s="31"/>
      <c r="D4" s="32"/>
      <c r="E4" s="31"/>
      <c r="F4" s="33"/>
      <c r="G4" s="33"/>
    </row>
    <row r="5" spans="1:7" ht="15">
      <c r="A5" s="34"/>
      <c r="B5" s="34"/>
      <c r="C5" s="35"/>
      <c r="D5" s="34"/>
      <c r="E5" s="35"/>
      <c r="F5" s="36"/>
      <c r="G5" s="36"/>
    </row>
    <row r="6" spans="1:7" ht="15">
      <c r="A6" s="26"/>
      <c r="B6" s="26"/>
      <c r="C6" s="27"/>
      <c r="D6" s="26"/>
      <c r="E6" s="27"/>
      <c r="F6" s="28"/>
      <c r="G6" s="28"/>
    </row>
    <row r="7" spans="1:7" ht="15">
      <c r="A7" s="30"/>
      <c r="B7" s="30"/>
      <c r="C7" s="37"/>
      <c r="D7" s="32"/>
      <c r="E7" s="37"/>
      <c r="F7" s="38"/>
      <c r="G7" s="39"/>
    </row>
    <row r="8" spans="1:7" ht="15">
      <c r="A8" s="30"/>
      <c r="B8" s="30"/>
      <c r="C8" s="31"/>
      <c r="D8" s="32"/>
      <c r="E8" s="31"/>
      <c r="F8" s="33"/>
      <c r="G8" s="33"/>
    </row>
    <row r="9" spans="1:7" ht="15.75" thickBot="1">
      <c r="A9" s="32"/>
      <c r="B9" s="32"/>
      <c r="C9" s="31"/>
      <c r="D9" s="32"/>
      <c r="E9" s="31"/>
      <c r="F9" s="33"/>
      <c r="G9" s="33"/>
    </row>
    <row r="10" spans="1:7" ht="15.75" thickBot="1">
      <c r="A10" s="143" t="s">
        <v>64</v>
      </c>
      <c r="B10" s="144"/>
      <c r="C10" s="145" t="s">
        <v>65</v>
      </c>
      <c r="D10" s="144" t="s">
        <v>66</v>
      </c>
      <c r="E10" s="145" t="s">
        <v>67</v>
      </c>
      <c r="F10" s="146" t="s">
        <v>68</v>
      </c>
      <c r="G10" s="147" t="s">
        <v>69</v>
      </c>
    </row>
    <row r="11" spans="1:7" ht="16.5" thickBot="1">
      <c r="A11" s="77"/>
      <c r="B11" s="77"/>
      <c r="C11" s="78"/>
      <c r="D11" s="79"/>
      <c r="E11" s="79"/>
      <c r="F11" s="80"/>
      <c r="G11" s="81"/>
    </row>
    <row r="12" spans="1:7" ht="15.75">
      <c r="A12" s="82" t="s">
        <v>70</v>
      </c>
      <c r="B12" s="83"/>
      <c r="C12" s="84" t="s">
        <v>421</v>
      </c>
      <c r="D12" s="85"/>
      <c r="E12" s="85"/>
      <c r="F12" s="86"/>
      <c r="G12" s="87"/>
    </row>
    <row r="13" spans="1:7" ht="15">
      <c r="A13" s="148"/>
      <c r="B13" s="149"/>
      <c r="C13" s="88"/>
      <c r="D13" s="150"/>
      <c r="E13" s="150"/>
      <c r="F13" s="151"/>
      <c r="G13" s="152"/>
    </row>
    <row r="14" spans="1:7" ht="45" customHeight="1">
      <c r="A14" s="153"/>
      <c r="B14" s="149"/>
      <c r="C14" s="460" t="s">
        <v>71</v>
      </c>
      <c r="D14" s="461">
        <v>2</v>
      </c>
      <c r="E14" s="462" t="s">
        <v>72</v>
      </c>
      <c r="F14" s="155"/>
      <c r="G14" s="156">
        <f aca="true" t="shared" si="0" ref="G14:G24">D14*F14</f>
        <v>0</v>
      </c>
    </row>
    <row r="15" spans="1:7" ht="15">
      <c r="A15" s="153"/>
      <c r="B15" s="149"/>
      <c r="C15" s="460" t="s">
        <v>73</v>
      </c>
      <c r="D15" s="461">
        <v>2</v>
      </c>
      <c r="E15" s="462" t="s">
        <v>74</v>
      </c>
      <c r="F15" s="155"/>
      <c r="G15" s="156">
        <f t="shared" si="0"/>
        <v>0</v>
      </c>
    </row>
    <row r="16" spans="1:7" ht="15">
      <c r="A16" s="153"/>
      <c r="B16" s="149"/>
      <c r="C16" s="460" t="s">
        <v>75</v>
      </c>
      <c r="D16" s="461">
        <v>48</v>
      </c>
      <c r="E16" s="462" t="s">
        <v>10</v>
      </c>
      <c r="F16" s="155"/>
      <c r="G16" s="156">
        <f t="shared" si="0"/>
        <v>0</v>
      </c>
    </row>
    <row r="17" spans="1:7" ht="28.5">
      <c r="A17" s="153"/>
      <c r="B17" s="149"/>
      <c r="C17" s="460" t="s">
        <v>76</v>
      </c>
      <c r="D17" s="461">
        <v>18</v>
      </c>
      <c r="E17" s="462" t="s">
        <v>72</v>
      </c>
      <c r="F17" s="155"/>
      <c r="G17" s="156">
        <f t="shared" si="0"/>
        <v>0</v>
      </c>
    </row>
    <row r="18" spans="1:7" ht="28.5">
      <c r="A18" s="153"/>
      <c r="B18" s="149"/>
      <c r="C18" s="460" t="s">
        <v>77</v>
      </c>
      <c r="D18" s="461">
        <v>4</v>
      </c>
      <c r="E18" s="462" t="s">
        <v>72</v>
      </c>
      <c r="F18" s="155"/>
      <c r="G18" s="156">
        <f t="shared" si="0"/>
        <v>0</v>
      </c>
    </row>
    <row r="19" spans="1:7" ht="15">
      <c r="A19" s="153"/>
      <c r="B19" s="149"/>
      <c r="C19" s="460" t="s">
        <v>78</v>
      </c>
      <c r="D19" s="461">
        <v>8</v>
      </c>
      <c r="E19" s="462" t="s">
        <v>10</v>
      </c>
      <c r="F19" s="155"/>
      <c r="G19" s="156">
        <f t="shared" si="0"/>
        <v>0</v>
      </c>
    </row>
    <row r="20" spans="1:7" ht="15">
      <c r="A20" s="153"/>
      <c r="B20" s="149"/>
      <c r="C20" s="460" t="s">
        <v>79</v>
      </c>
      <c r="D20" s="461">
        <v>24</v>
      </c>
      <c r="E20" s="462" t="s">
        <v>10</v>
      </c>
      <c r="F20" s="155"/>
      <c r="G20" s="156">
        <f t="shared" si="0"/>
        <v>0</v>
      </c>
    </row>
    <row r="21" spans="1:7" ht="42.75">
      <c r="A21" s="153"/>
      <c r="B21" s="149"/>
      <c r="C21" s="460" t="s">
        <v>80</v>
      </c>
      <c r="D21" s="461">
        <v>200</v>
      </c>
      <c r="E21" s="462" t="s">
        <v>25</v>
      </c>
      <c r="F21" s="155"/>
      <c r="G21" s="156">
        <f t="shared" si="0"/>
        <v>0</v>
      </c>
    </row>
    <row r="22" spans="1:7" ht="15">
      <c r="A22" s="153"/>
      <c r="B22" s="149"/>
      <c r="C22" s="460" t="s">
        <v>81</v>
      </c>
      <c r="D22" s="461">
        <v>12</v>
      </c>
      <c r="E22" s="462" t="s">
        <v>10</v>
      </c>
      <c r="F22" s="155"/>
      <c r="G22" s="156">
        <f t="shared" si="0"/>
        <v>0</v>
      </c>
    </row>
    <row r="23" spans="1:7" ht="15">
      <c r="A23" s="153"/>
      <c r="B23" s="149"/>
      <c r="C23" s="460" t="s">
        <v>82</v>
      </c>
      <c r="D23" s="461">
        <v>200</v>
      </c>
      <c r="E23" s="462" t="s">
        <v>25</v>
      </c>
      <c r="F23" s="155"/>
      <c r="G23" s="156">
        <f t="shared" si="0"/>
        <v>0</v>
      </c>
    </row>
    <row r="24" spans="1:7" ht="15">
      <c r="A24" s="157"/>
      <c r="B24" s="89"/>
      <c r="C24" s="460" t="s">
        <v>83</v>
      </c>
      <c r="D24" s="463">
        <v>1</v>
      </c>
      <c r="E24" s="462" t="s">
        <v>72</v>
      </c>
      <c r="F24" s="155"/>
      <c r="G24" s="156">
        <f t="shared" si="0"/>
        <v>0</v>
      </c>
    </row>
    <row r="25" spans="1:7" ht="15">
      <c r="A25" s="159"/>
      <c r="B25" s="90"/>
      <c r="C25" s="464" t="s">
        <v>84</v>
      </c>
      <c r="D25" s="463">
        <v>1</v>
      </c>
      <c r="E25" s="462" t="s">
        <v>72</v>
      </c>
      <c r="F25" s="155"/>
      <c r="G25" s="156">
        <f>D25*F25</f>
        <v>0</v>
      </c>
    </row>
    <row r="26" spans="1:7" ht="15">
      <c r="A26" s="159"/>
      <c r="B26" s="90"/>
      <c r="C26" s="160"/>
      <c r="D26" s="161"/>
      <c r="E26" s="162"/>
      <c r="F26" s="163"/>
      <c r="G26" s="164"/>
    </row>
    <row r="27" spans="1:7" ht="16.5" thickBot="1">
      <c r="A27" s="91"/>
      <c r="B27" s="92"/>
      <c r="C27" s="93" t="s">
        <v>85</v>
      </c>
      <c r="D27" s="165"/>
      <c r="E27" s="94"/>
      <c r="F27" s="95"/>
      <c r="G27" s="96">
        <f>SUM(G14:G26)</f>
        <v>0</v>
      </c>
    </row>
    <row r="28" spans="1:7" ht="15.75">
      <c r="A28" s="97"/>
      <c r="B28" s="98"/>
      <c r="C28" s="99"/>
      <c r="D28" s="166"/>
      <c r="E28" s="100"/>
      <c r="F28" s="101"/>
      <c r="G28" s="102"/>
    </row>
    <row r="29" spans="1:7" ht="15.75">
      <c r="A29" s="103"/>
      <c r="B29" s="89"/>
      <c r="C29" s="154"/>
      <c r="D29" s="167"/>
      <c r="E29" s="88"/>
      <c r="F29" s="104"/>
      <c r="G29" s="105"/>
    </row>
    <row r="30" spans="1:7" ht="16.5" thickBot="1">
      <c r="A30" s="77"/>
      <c r="B30" s="90"/>
      <c r="C30" s="106"/>
      <c r="D30" s="107"/>
      <c r="E30" s="107"/>
      <c r="F30" s="108"/>
      <c r="G30" s="109"/>
    </row>
    <row r="31" spans="1:7" ht="15.75">
      <c r="A31" s="82" t="s">
        <v>87</v>
      </c>
      <c r="B31" s="110"/>
      <c r="C31" s="465" t="s">
        <v>422</v>
      </c>
      <c r="D31" s="466"/>
      <c r="E31" s="466"/>
      <c r="F31" s="111"/>
      <c r="G31" s="112"/>
    </row>
    <row r="32" spans="1:7" ht="15.75">
      <c r="A32" s="148"/>
      <c r="B32" s="149"/>
      <c r="C32" s="467"/>
      <c r="D32" s="468"/>
      <c r="E32" s="468"/>
      <c r="F32" s="168"/>
      <c r="G32" s="169"/>
    </row>
    <row r="33" spans="1:7" ht="25.5">
      <c r="A33" s="153"/>
      <c r="B33" s="149"/>
      <c r="C33" s="469" t="s">
        <v>88</v>
      </c>
      <c r="D33" s="463">
        <v>25</v>
      </c>
      <c r="E33" s="468" t="s">
        <v>10</v>
      </c>
      <c r="F33" s="155"/>
      <c r="G33" s="156">
        <f>D33*F33</f>
        <v>0</v>
      </c>
    </row>
    <row r="34" spans="1:7" ht="15">
      <c r="A34" s="153"/>
      <c r="B34" s="149"/>
      <c r="C34" s="460" t="s">
        <v>89</v>
      </c>
      <c r="D34" s="463">
        <v>10</v>
      </c>
      <c r="E34" s="468" t="s">
        <v>74</v>
      </c>
      <c r="F34" s="155"/>
      <c r="G34" s="156">
        <f>D34*F34</f>
        <v>0</v>
      </c>
    </row>
    <row r="35" spans="1:7" ht="28.5">
      <c r="A35" s="114"/>
      <c r="B35" s="149"/>
      <c r="C35" s="460" t="s">
        <v>90</v>
      </c>
      <c r="D35" s="463">
        <v>16</v>
      </c>
      <c r="E35" s="468" t="s">
        <v>10</v>
      </c>
      <c r="F35" s="155"/>
      <c r="G35" s="156">
        <f>D35*F35</f>
        <v>0</v>
      </c>
    </row>
    <row r="36" spans="1:7" ht="28.5">
      <c r="A36" s="153"/>
      <c r="B36" s="89"/>
      <c r="C36" s="460" t="s">
        <v>86</v>
      </c>
      <c r="D36" s="463">
        <v>370</v>
      </c>
      <c r="E36" s="470" t="s">
        <v>10</v>
      </c>
      <c r="F36" s="155"/>
      <c r="G36" s="156">
        <f aca="true" t="shared" si="1" ref="G36:G41">D36*F36</f>
        <v>0</v>
      </c>
    </row>
    <row r="37" spans="1:7" ht="28.5">
      <c r="A37" s="153"/>
      <c r="B37" s="89"/>
      <c r="C37" s="460" t="s">
        <v>91</v>
      </c>
      <c r="D37" s="463">
        <v>16</v>
      </c>
      <c r="E37" s="470" t="s">
        <v>10</v>
      </c>
      <c r="F37" s="155"/>
      <c r="G37" s="156">
        <f t="shared" si="1"/>
        <v>0</v>
      </c>
    </row>
    <row r="38" spans="1:7" ht="15">
      <c r="A38" s="153"/>
      <c r="B38" s="89"/>
      <c r="C38" s="460" t="s">
        <v>92</v>
      </c>
      <c r="D38" s="463">
        <v>180</v>
      </c>
      <c r="E38" s="470" t="s">
        <v>10</v>
      </c>
      <c r="F38" s="155"/>
      <c r="G38" s="156">
        <f t="shared" si="1"/>
        <v>0</v>
      </c>
    </row>
    <row r="39" spans="1:7" ht="15">
      <c r="A39" s="153"/>
      <c r="B39" s="89"/>
      <c r="C39" s="460" t="s">
        <v>93</v>
      </c>
      <c r="D39" s="463">
        <v>4</v>
      </c>
      <c r="E39" s="470" t="s">
        <v>10</v>
      </c>
      <c r="F39" s="155"/>
      <c r="G39" s="156">
        <f t="shared" si="1"/>
        <v>0</v>
      </c>
    </row>
    <row r="40" spans="1:7" ht="15">
      <c r="A40" s="153"/>
      <c r="B40" s="89"/>
      <c r="C40" s="460" t="s">
        <v>94</v>
      </c>
      <c r="D40" s="463">
        <v>4</v>
      </c>
      <c r="E40" s="470" t="s">
        <v>10</v>
      </c>
      <c r="F40" s="155"/>
      <c r="G40" s="156">
        <f t="shared" si="1"/>
        <v>0</v>
      </c>
    </row>
    <row r="41" spans="1:7" ht="15">
      <c r="A41" s="153"/>
      <c r="B41" s="89"/>
      <c r="C41" s="460" t="s">
        <v>95</v>
      </c>
      <c r="D41" s="463">
        <v>4</v>
      </c>
      <c r="E41" s="470" t="s">
        <v>72</v>
      </c>
      <c r="F41" s="155"/>
      <c r="G41" s="156">
        <f t="shared" si="1"/>
        <v>0</v>
      </c>
    </row>
    <row r="42" spans="1:7" ht="15">
      <c r="A42" s="170"/>
      <c r="B42" s="90"/>
      <c r="C42" s="460" t="s">
        <v>96</v>
      </c>
      <c r="D42" s="471">
        <v>1</v>
      </c>
      <c r="E42" s="470" t="s">
        <v>72</v>
      </c>
      <c r="F42" s="155"/>
      <c r="G42" s="156">
        <f>D42*F42</f>
        <v>0</v>
      </c>
    </row>
    <row r="43" spans="1:7" ht="15">
      <c r="A43" s="170"/>
      <c r="B43" s="90"/>
      <c r="C43" s="464" t="s">
        <v>84</v>
      </c>
      <c r="D43" s="471">
        <v>1</v>
      </c>
      <c r="E43" s="470" t="s">
        <v>72</v>
      </c>
      <c r="F43" s="155"/>
      <c r="G43" s="156">
        <f>D43*F43</f>
        <v>0</v>
      </c>
    </row>
    <row r="44" spans="1:7" ht="15">
      <c r="A44" s="170"/>
      <c r="B44" s="90"/>
      <c r="C44" s="160"/>
      <c r="D44" s="161"/>
      <c r="E44" s="171"/>
      <c r="F44" s="163"/>
      <c r="G44" s="164"/>
    </row>
    <row r="45" spans="1:7" ht="16.5" thickBot="1">
      <c r="A45" s="91"/>
      <c r="B45" s="92"/>
      <c r="C45" s="93" t="s">
        <v>97</v>
      </c>
      <c r="D45" s="165"/>
      <c r="E45" s="94"/>
      <c r="F45" s="95"/>
      <c r="G45" s="96">
        <f>SUM(G33:G44)</f>
        <v>0</v>
      </c>
    </row>
    <row r="46" spans="1:7" ht="16.5" thickBot="1">
      <c r="A46" s="115"/>
      <c r="B46" s="172"/>
      <c r="C46" s="116"/>
      <c r="D46" s="173"/>
      <c r="E46" s="174"/>
      <c r="F46" s="175"/>
      <c r="G46" s="117"/>
    </row>
    <row r="47" spans="1:7" ht="15.75">
      <c r="A47" s="82" t="s">
        <v>98</v>
      </c>
      <c r="B47" s="110"/>
      <c r="C47" s="465" t="s">
        <v>99</v>
      </c>
      <c r="D47" s="466"/>
      <c r="E47" s="466"/>
      <c r="F47" s="111"/>
      <c r="G47" s="112"/>
    </row>
    <row r="48" spans="1:7" ht="15.75">
      <c r="A48" s="148"/>
      <c r="B48" s="149"/>
      <c r="C48" s="467"/>
      <c r="D48" s="468"/>
      <c r="E48" s="468"/>
      <c r="F48" s="168"/>
      <c r="G48" s="169"/>
    </row>
    <row r="49" spans="1:7" ht="28.5">
      <c r="A49" s="153"/>
      <c r="B49" s="149"/>
      <c r="C49" s="460" t="s">
        <v>88</v>
      </c>
      <c r="D49" s="461">
        <v>8</v>
      </c>
      <c r="E49" s="472" t="s">
        <v>10</v>
      </c>
      <c r="F49" s="155"/>
      <c r="G49" s="156">
        <f aca="true" t="shared" si="2" ref="G49:G56">D49*F49</f>
        <v>0</v>
      </c>
    </row>
    <row r="50" spans="1:7" ht="15">
      <c r="A50" s="153"/>
      <c r="B50" s="149"/>
      <c r="C50" s="460" t="s">
        <v>89</v>
      </c>
      <c r="D50" s="461">
        <v>4</v>
      </c>
      <c r="E50" s="472" t="s">
        <v>74</v>
      </c>
      <c r="F50" s="155"/>
      <c r="G50" s="156">
        <f t="shared" si="2"/>
        <v>0</v>
      </c>
    </row>
    <row r="51" spans="1:7" ht="15.75">
      <c r="A51" s="114"/>
      <c r="B51" s="149"/>
      <c r="C51" s="473" t="s">
        <v>100</v>
      </c>
      <c r="D51" s="461">
        <v>28</v>
      </c>
      <c r="E51" s="472" t="s">
        <v>10</v>
      </c>
      <c r="F51" s="155"/>
      <c r="G51" s="156">
        <f t="shared" si="2"/>
        <v>0</v>
      </c>
    </row>
    <row r="52" spans="1:7" ht="28.5">
      <c r="A52" s="153"/>
      <c r="B52" s="89"/>
      <c r="C52" s="460" t="s">
        <v>101</v>
      </c>
      <c r="D52" s="461">
        <v>56</v>
      </c>
      <c r="E52" s="474" t="s">
        <v>10</v>
      </c>
      <c r="F52" s="155"/>
      <c r="G52" s="156">
        <f t="shared" si="2"/>
        <v>0</v>
      </c>
    </row>
    <row r="53" spans="1:7" ht="16.5" customHeight="1">
      <c r="A53" s="153"/>
      <c r="B53" s="89"/>
      <c r="C53" s="460" t="s">
        <v>91</v>
      </c>
      <c r="D53" s="461">
        <v>9</v>
      </c>
      <c r="E53" s="474" t="s">
        <v>10</v>
      </c>
      <c r="F53" s="155"/>
      <c r="G53" s="156">
        <f t="shared" si="2"/>
        <v>0</v>
      </c>
    </row>
    <row r="54" spans="1:7" ht="15">
      <c r="A54" s="153"/>
      <c r="B54" s="89"/>
      <c r="C54" s="460" t="s">
        <v>92</v>
      </c>
      <c r="D54" s="461">
        <v>100</v>
      </c>
      <c r="E54" s="474" t="s">
        <v>10</v>
      </c>
      <c r="F54" s="155"/>
      <c r="G54" s="156">
        <f t="shared" si="2"/>
        <v>0</v>
      </c>
    </row>
    <row r="55" spans="1:7" ht="15">
      <c r="A55" s="170"/>
      <c r="B55" s="90"/>
      <c r="C55" s="460" t="s">
        <v>96</v>
      </c>
      <c r="D55" s="475">
        <v>1</v>
      </c>
      <c r="E55" s="474" t="s">
        <v>72</v>
      </c>
      <c r="F55" s="155"/>
      <c r="G55" s="156">
        <f t="shared" si="2"/>
        <v>0</v>
      </c>
    </row>
    <row r="56" spans="1:7" ht="15">
      <c r="A56" s="170"/>
      <c r="B56" s="90"/>
      <c r="C56" s="464" t="s">
        <v>84</v>
      </c>
      <c r="D56" s="475">
        <v>1</v>
      </c>
      <c r="E56" s="474" t="s">
        <v>72</v>
      </c>
      <c r="F56" s="155"/>
      <c r="G56" s="156">
        <f t="shared" si="2"/>
        <v>0</v>
      </c>
    </row>
    <row r="57" spans="1:7" ht="15">
      <c r="A57" s="170"/>
      <c r="B57" s="90"/>
      <c r="C57" s="160"/>
      <c r="D57" s="161"/>
      <c r="E57" s="171"/>
      <c r="F57" s="163"/>
      <c r="G57" s="164"/>
    </row>
    <row r="58" spans="1:7" ht="16.5" thickBot="1">
      <c r="A58" s="91"/>
      <c r="B58" s="92"/>
      <c r="C58" s="93" t="s">
        <v>97</v>
      </c>
      <c r="D58" s="165"/>
      <c r="E58" s="94"/>
      <c r="F58" s="95"/>
      <c r="G58" s="96">
        <f>SUM(G49:G57)</f>
        <v>0</v>
      </c>
    </row>
    <row r="59" spans="1:7" ht="15.75">
      <c r="A59" s="89"/>
      <c r="B59" s="89"/>
      <c r="C59" s="118"/>
      <c r="D59" s="88"/>
      <c r="E59" s="88"/>
      <c r="F59" s="104"/>
      <c r="G59" s="105"/>
    </row>
    <row r="60" spans="1:7" ht="16.5" thickBot="1">
      <c r="A60" s="90"/>
      <c r="B60" s="90"/>
      <c r="C60" s="106"/>
      <c r="D60" s="107"/>
      <c r="E60" s="107"/>
      <c r="F60" s="108"/>
      <c r="G60" s="109"/>
    </row>
    <row r="61" spans="1:7" ht="15.75">
      <c r="A61" s="82" t="s">
        <v>102</v>
      </c>
      <c r="B61" s="110"/>
      <c r="C61" s="84" t="s">
        <v>103</v>
      </c>
      <c r="D61" s="85"/>
      <c r="E61" s="85"/>
      <c r="F61" s="111"/>
      <c r="G61" s="112"/>
    </row>
    <row r="62" spans="1:7" ht="15.75">
      <c r="A62" s="114"/>
      <c r="B62" s="103"/>
      <c r="C62" s="113"/>
      <c r="D62" s="88"/>
      <c r="E62" s="88"/>
      <c r="F62" s="104"/>
      <c r="G62" s="119"/>
    </row>
    <row r="63" spans="1:7" ht="57">
      <c r="A63" s="153"/>
      <c r="B63" s="120"/>
      <c r="C63" s="460" t="s">
        <v>104</v>
      </c>
      <c r="D63" s="461">
        <v>8</v>
      </c>
      <c r="E63" s="474" t="s">
        <v>105</v>
      </c>
      <c r="F63" s="155"/>
      <c r="G63" s="156">
        <f aca="true" t="shared" si="3" ref="G63:G76">D63*F63</f>
        <v>0</v>
      </c>
    </row>
    <row r="64" spans="1:7" ht="15">
      <c r="A64" s="153"/>
      <c r="B64" s="121"/>
      <c r="C64" s="476" t="s">
        <v>106</v>
      </c>
      <c r="D64" s="461">
        <v>6</v>
      </c>
      <c r="E64" s="474" t="s">
        <v>107</v>
      </c>
      <c r="F64" s="155"/>
      <c r="G64" s="156">
        <f t="shared" si="3"/>
        <v>0</v>
      </c>
    </row>
    <row r="65" spans="1:7" ht="15">
      <c r="A65" s="153"/>
      <c r="B65" s="121"/>
      <c r="C65" s="476" t="s">
        <v>108</v>
      </c>
      <c r="D65" s="461">
        <v>8</v>
      </c>
      <c r="E65" s="474" t="s">
        <v>72</v>
      </c>
      <c r="F65" s="155"/>
      <c r="G65" s="156">
        <f t="shared" si="3"/>
        <v>0</v>
      </c>
    </row>
    <row r="66" spans="1:7" ht="15">
      <c r="A66" s="153"/>
      <c r="B66" s="120"/>
      <c r="C66" s="476" t="s">
        <v>109</v>
      </c>
      <c r="D66" s="461">
        <v>8</v>
      </c>
      <c r="E66" s="474" t="s">
        <v>72</v>
      </c>
      <c r="F66" s="155"/>
      <c r="G66" s="156">
        <f t="shared" si="3"/>
        <v>0</v>
      </c>
    </row>
    <row r="67" spans="1:7" ht="15">
      <c r="A67" s="153"/>
      <c r="B67" s="120"/>
      <c r="C67" s="476" t="s">
        <v>110</v>
      </c>
      <c r="D67" s="461">
        <v>1</v>
      </c>
      <c r="E67" s="474" t="s">
        <v>105</v>
      </c>
      <c r="F67" s="155"/>
      <c r="G67" s="156">
        <f t="shared" si="3"/>
        <v>0</v>
      </c>
    </row>
    <row r="68" spans="1:7" ht="15">
      <c r="A68" s="153"/>
      <c r="B68" s="89"/>
      <c r="C68" s="476" t="s">
        <v>111</v>
      </c>
      <c r="D68" s="461">
        <v>24</v>
      </c>
      <c r="E68" s="474" t="s">
        <v>107</v>
      </c>
      <c r="F68" s="155"/>
      <c r="G68" s="156">
        <f t="shared" si="3"/>
        <v>0</v>
      </c>
    </row>
    <row r="69" spans="1:7" ht="15">
      <c r="A69" s="153"/>
      <c r="B69" s="89"/>
      <c r="C69" s="426" t="s">
        <v>112</v>
      </c>
      <c r="D69" s="461">
        <v>3</v>
      </c>
      <c r="E69" s="474" t="s">
        <v>72</v>
      </c>
      <c r="F69" s="155"/>
      <c r="G69" s="156">
        <f t="shared" si="3"/>
        <v>0</v>
      </c>
    </row>
    <row r="70" spans="1:7" ht="15">
      <c r="A70" s="153"/>
      <c r="B70" s="89"/>
      <c r="C70" s="426" t="s">
        <v>113</v>
      </c>
      <c r="D70" s="461">
        <v>1</v>
      </c>
      <c r="E70" s="474" t="s">
        <v>72</v>
      </c>
      <c r="F70" s="155"/>
      <c r="G70" s="156">
        <f>D70*F70</f>
        <v>0</v>
      </c>
    </row>
    <row r="71" spans="1:7" ht="15">
      <c r="A71" s="153"/>
      <c r="B71" s="89"/>
      <c r="C71" s="426" t="s">
        <v>114</v>
      </c>
      <c r="D71" s="461">
        <v>1</v>
      </c>
      <c r="E71" s="474" t="s">
        <v>72</v>
      </c>
      <c r="F71" s="155"/>
      <c r="G71" s="156">
        <f>D71*F71</f>
        <v>0</v>
      </c>
    </row>
    <row r="72" spans="1:7" ht="15">
      <c r="A72" s="153"/>
      <c r="B72" s="89"/>
      <c r="C72" s="426" t="s">
        <v>115</v>
      </c>
      <c r="D72" s="461">
        <v>2</v>
      </c>
      <c r="E72" s="474" t="s">
        <v>72</v>
      </c>
      <c r="F72" s="155"/>
      <c r="G72" s="156">
        <f t="shared" si="3"/>
        <v>0</v>
      </c>
    </row>
    <row r="73" spans="1:7" ht="15">
      <c r="A73" s="153"/>
      <c r="B73" s="89"/>
      <c r="C73" s="426" t="s">
        <v>116</v>
      </c>
      <c r="D73" s="461">
        <v>8</v>
      </c>
      <c r="E73" s="474" t="s">
        <v>72</v>
      </c>
      <c r="F73" s="155"/>
      <c r="G73" s="156">
        <f t="shared" si="3"/>
        <v>0</v>
      </c>
    </row>
    <row r="74" spans="1:7" ht="15">
      <c r="A74" s="153"/>
      <c r="B74" s="89"/>
      <c r="C74" s="426" t="s">
        <v>117</v>
      </c>
      <c r="D74" s="461">
        <v>1</v>
      </c>
      <c r="E74" s="474" t="s">
        <v>72</v>
      </c>
      <c r="F74" s="155"/>
      <c r="G74" s="156">
        <f t="shared" si="3"/>
        <v>0</v>
      </c>
    </row>
    <row r="75" spans="1:7" ht="15">
      <c r="A75" s="153"/>
      <c r="B75" s="89"/>
      <c r="C75" s="426" t="s">
        <v>118</v>
      </c>
      <c r="D75" s="461">
        <v>1</v>
      </c>
      <c r="E75" s="474" t="s">
        <v>72</v>
      </c>
      <c r="F75" s="155"/>
      <c r="G75" s="156">
        <f t="shared" si="3"/>
        <v>0</v>
      </c>
    </row>
    <row r="76" spans="1:7" ht="15.75">
      <c r="A76" s="114"/>
      <c r="B76" s="89"/>
      <c r="C76" s="464" t="s">
        <v>84</v>
      </c>
      <c r="D76" s="471">
        <v>1</v>
      </c>
      <c r="E76" s="470" t="s">
        <v>72</v>
      </c>
      <c r="F76" s="155"/>
      <c r="G76" s="156">
        <f t="shared" si="3"/>
        <v>0</v>
      </c>
    </row>
    <row r="77" spans="1:7" ht="15.75">
      <c r="A77" s="122"/>
      <c r="B77" s="90"/>
      <c r="C77" s="160"/>
      <c r="D77" s="161"/>
      <c r="E77" s="171"/>
      <c r="F77" s="163"/>
      <c r="G77" s="164"/>
    </row>
    <row r="78" spans="1:7" ht="16.5" thickBot="1">
      <c r="A78" s="91"/>
      <c r="B78" s="92"/>
      <c r="C78" s="93" t="s">
        <v>97</v>
      </c>
      <c r="D78" s="165"/>
      <c r="E78" s="94"/>
      <c r="F78" s="95"/>
      <c r="G78" s="96">
        <f>SUM(G63:G77)</f>
        <v>0</v>
      </c>
    </row>
    <row r="79" spans="1:7" ht="15.75">
      <c r="A79" s="89"/>
      <c r="B79" s="89"/>
      <c r="C79" s="118"/>
      <c r="D79" s="88"/>
      <c r="E79" s="88"/>
      <c r="F79" s="104"/>
      <c r="G79" s="105"/>
    </row>
    <row r="80" spans="1:7" ht="16.5" thickBot="1">
      <c r="A80" s="90"/>
      <c r="B80" s="90"/>
      <c r="C80" s="106"/>
      <c r="D80" s="107"/>
      <c r="E80" s="107"/>
      <c r="F80" s="108"/>
      <c r="G80" s="109"/>
    </row>
    <row r="81" spans="1:7" ht="15.75">
      <c r="A81" s="82" t="s">
        <v>119</v>
      </c>
      <c r="B81" s="110"/>
      <c r="C81" s="465" t="s">
        <v>120</v>
      </c>
      <c r="D81" s="477"/>
      <c r="E81" s="477"/>
      <c r="F81" s="123"/>
      <c r="G81" s="124"/>
    </row>
    <row r="82" spans="1:7" ht="15.75">
      <c r="A82" s="125"/>
      <c r="B82" s="176"/>
      <c r="C82" s="478"/>
      <c r="D82" s="479"/>
      <c r="E82" s="479"/>
      <c r="F82" s="126"/>
      <c r="G82" s="127"/>
    </row>
    <row r="83" spans="1:7" ht="15">
      <c r="A83" s="153"/>
      <c r="B83" s="89"/>
      <c r="C83" s="480" t="s">
        <v>121</v>
      </c>
      <c r="D83" s="463">
        <v>1</v>
      </c>
      <c r="E83" s="470" t="s">
        <v>72</v>
      </c>
      <c r="F83" s="155"/>
      <c r="G83" s="156">
        <f>D83*F83</f>
        <v>0</v>
      </c>
    </row>
    <row r="84" spans="1:7" ht="15">
      <c r="A84" s="153"/>
      <c r="B84" s="89"/>
      <c r="C84" s="480" t="s">
        <v>122</v>
      </c>
      <c r="D84" s="463">
        <v>5</v>
      </c>
      <c r="E84" s="470" t="s">
        <v>72</v>
      </c>
      <c r="F84" s="155"/>
      <c r="G84" s="156">
        <f>D84*F84</f>
        <v>0</v>
      </c>
    </row>
    <row r="85" spans="1:7" ht="15">
      <c r="A85" s="153"/>
      <c r="B85" s="89"/>
      <c r="C85" s="480" t="s">
        <v>123</v>
      </c>
      <c r="D85" s="463">
        <v>2</v>
      </c>
      <c r="E85" s="470" t="s">
        <v>72</v>
      </c>
      <c r="F85" s="155"/>
      <c r="G85" s="156">
        <f>D85*F85</f>
        <v>0</v>
      </c>
    </row>
    <row r="86" spans="1:7" ht="15">
      <c r="A86" s="153"/>
      <c r="B86" s="89"/>
      <c r="C86" s="480" t="s">
        <v>124</v>
      </c>
      <c r="D86" s="463">
        <v>9</v>
      </c>
      <c r="E86" s="470" t="s">
        <v>10</v>
      </c>
      <c r="F86" s="155"/>
      <c r="G86" s="156">
        <f aca="true" t="shared" si="4" ref="G86:G91">D86*F86</f>
        <v>0</v>
      </c>
    </row>
    <row r="87" spans="1:7" ht="15">
      <c r="A87" s="153"/>
      <c r="B87" s="89"/>
      <c r="C87" s="480" t="s">
        <v>125</v>
      </c>
      <c r="D87" s="463">
        <v>10</v>
      </c>
      <c r="E87" s="470" t="s">
        <v>105</v>
      </c>
      <c r="F87" s="155"/>
      <c r="G87" s="156">
        <f t="shared" si="4"/>
        <v>0</v>
      </c>
    </row>
    <row r="88" spans="1:7" ht="15">
      <c r="A88" s="153"/>
      <c r="B88" s="89"/>
      <c r="C88" s="480" t="s">
        <v>126</v>
      </c>
      <c r="D88" s="463">
        <v>1</v>
      </c>
      <c r="E88" s="470" t="s">
        <v>72</v>
      </c>
      <c r="F88" s="155"/>
      <c r="G88" s="156">
        <f t="shared" si="4"/>
        <v>0</v>
      </c>
    </row>
    <row r="89" spans="1:7" ht="15">
      <c r="A89" s="153"/>
      <c r="B89" s="89"/>
      <c r="C89" s="480" t="s">
        <v>127</v>
      </c>
      <c r="D89" s="463">
        <v>480</v>
      </c>
      <c r="E89" s="470" t="s">
        <v>25</v>
      </c>
      <c r="F89" s="155"/>
      <c r="G89" s="156">
        <f t="shared" si="4"/>
        <v>0</v>
      </c>
    </row>
    <row r="90" spans="1:7" ht="15">
      <c r="A90" s="153"/>
      <c r="B90" s="89"/>
      <c r="C90" s="480" t="s">
        <v>128</v>
      </c>
      <c r="D90" s="463">
        <v>280</v>
      </c>
      <c r="E90" s="470" t="s">
        <v>25</v>
      </c>
      <c r="F90" s="155"/>
      <c r="G90" s="156">
        <f t="shared" si="4"/>
        <v>0</v>
      </c>
    </row>
    <row r="91" spans="1:7" ht="15">
      <c r="A91" s="153"/>
      <c r="B91" s="89"/>
      <c r="C91" s="460" t="s">
        <v>129</v>
      </c>
      <c r="D91" s="463">
        <v>1</v>
      </c>
      <c r="E91" s="470" t="s">
        <v>72</v>
      </c>
      <c r="F91" s="155"/>
      <c r="G91" s="156">
        <f t="shared" si="4"/>
        <v>0</v>
      </c>
    </row>
    <row r="92" spans="1:7" ht="15">
      <c r="A92" s="153"/>
      <c r="B92" s="89"/>
      <c r="C92" s="460" t="s">
        <v>130</v>
      </c>
      <c r="D92" s="463">
        <v>1</v>
      </c>
      <c r="E92" s="470" t="s">
        <v>72</v>
      </c>
      <c r="F92" s="155"/>
      <c r="G92" s="156">
        <f>D92*F92</f>
        <v>0</v>
      </c>
    </row>
    <row r="93" spans="1:7" ht="15.75">
      <c r="A93" s="114"/>
      <c r="B93" s="89"/>
      <c r="C93" s="177" t="s">
        <v>131</v>
      </c>
      <c r="D93" s="88"/>
      <c r="E93" s="88"/>
      <c r="F93" s="104"/>
      <c r="G93" s="119"/>
    </row>
    <row r="94" spans="1:7" ht="16.5" thickBot="1">
      <c r="A94" s="91"/>
      <c r="B94" s="92"/>
      <c r="C94" s="93" t="s">
        <v>97</v>
      </c>
      <c r="D94" s="165"/>
      <c r="E94" s="94"/>
      <c r="F94" s="95"/>
      <c r="G94" s="96">
        <f>SUM(G83:G93)</f>
        <v>0</v>
      </c>
    </row>
    <row r="95" spans="1:7" ht="15.75">
      <c r="A95" s="98"/>
      <c r="B95" s="98"/>
      <c r="C95" s="99"/>
      <c r="D95" s="100"/>
      <c r="E95" s="100"/>
      <c r="F95" s="101"/>
      <c r="G95" s="102"/>
    </row>
    <row r="96" spans="1:7" ht="15.75">
      <c r="A96" s="89"/>
      <c r="B96" s="89"/>
      <c r="C96" s="118"/>
      <c r="D96" s="88"/>
      <c r="E96" s="88"/>
      <c r="F96" s="104"/>
      <c r="G96" s="105"/>
    </row>
    <row r="97" spans="1:7" ht="16.5" thickBot="1">
      <c r="A97" s="90"/>
      <c r="B97" s="90"/>
      <c r="C97" s="106"/>
      <c r="D97" s="107"/>
      <c r="E97" s="107"/>
      <c r="F97" s="108"/>
      <c r="G97" s="109"/>
    </row>
    <row r="98" spans="1:7" ht="15.75">
      <c r="A98" s="82" t="s">
        <v>146</v>
      </c>
      <c r="B98" s="110"/>
      <c r="C98" s="465" t="s">
        <v>132</v>
      </c>
      <c r="D98" s="466"/>
      <c r="E98" s="466"/>
      <c r="F98" s="111"/>
      <c r="G98" s="112"/>
    </row>
    <row r="99" spans="1:7" ht="15.75">
      <c r="A99" s="114"/>
      <c r="B99" s="103"/>
      <c r="C99" s="467"/>
      <c r="D99" s="481"/>
      <c r="E99" s="481"/>
      <c r="F99" s="104"/>
      <c r="G99" s="119"/>
    </row>
    <row r="100" spans="1:7" ht="15">
      <c r="A100" s="153"/>
      <c r="B100" s="89"/>
      <c r="C100" s="480" t="s">
        <v>133</v>
      </c>
      <c r="D100" s="463">
        <v>10</v>
      </c>
      <c r="E100" s="470" t="s">
        <v>72</v>
      </c>
      <c r="F100" s="155"/>
      <c r="G100" s="156">
        <f>D100*F100</f>
        <v>0</v>
      </c>
    </row>
    <row r="101" spans="1:7" ht="15">
      <c r="A101" s="153"/>
      <c r="B101" s="89"/>
      <c r="C101" s="480" t="s">
        <v>134</v>
      </c>
      <c r="D101" s="463">
        <v>1</v>
      </c>
      <c r="E101" s="470" t="s">
        <v>72</v>
      </c>
      <c r="F101" s="155"/>
      <c r="G101" s="156">
        <f>D101*F101</f>
        <v>0</v>
      </c>
    </row>
    <row r="102" spans="1:7" ht="15">
      <c r="A102" s="153"/>
      <c r="B102" s="89"/>
      <c r="C102" s="480" t="s">
        <v>135</v>
      </c>
      <c r="D102" s="463">
        <v>2</v>
      </c>
      <c r="E102" s="470" t="s">
        <v>72</v>
      </c>
      <c r="F102" s="155"/>
      <c r="G102" s="156">
        <f aca="true" t="shared" si="5" ref="G102:G116">D102*F102</f>
        <v>0</v>
      </c>
    </row>
    <row r="103" spans="1:7" ht="15">
      <c r="A103" s="153"/>
      <c r="B103" s="89"/>
      <c r="C103" s="480" t="s">
        <v>136</v>
      </c>
      <c r="D103" s="463">
        <v>2</v>
      </c>
      <c r="E103" s="470" t="s">
        <v>72</v>
      </c>
      <c r="F103" s="155"/>
      <c r="G103" s="156">
        <f t="shared" si="5"/>
        <v>0</v>
      </c>
    </row>
    <row r="104" spans="1:7" ht="15">
      <c r="A104" s="153"/>
      <c r="B104" s="89"/>
      <c r="C104" s="480" t="s">
        <v>137</v>
      </c>
      <c r="D104" s="463">
        <v>10</v>
      </c>
      <c r="E104" s="470" t="s">
        <v>72</v>
      </c>
      <c r="F104" s="155"/>
      <c r="G104" s="156">
        <f t="shared" si="5"/>
        <v>0</v>
      </c>
    </row>
    <row r="105" spans="1:7" ht="15">
      <c r="A105" s="153"/>
      <c r="B105" s="128"/>
      <c r="C105" s="480" t="s">
        <v>138</v>
      </c>
      <c r="D105" s="463">
        <v>10</v>
      </c>
      <c r="E105" s="470" t="s">
        <v>10</v>
      </c>
      <c r="F105" s="155"/>
      <c r="G105" s="156">
        <f t="shared" si="5"/>
        <v>0</v>
      </c>
    </row>
    <row r="106" spans="1:7" ht="28.5">
      <c r="A106" s="153"/>
      <c r="B106" s="89"/>
      <c r="C106" s="480" t="s">
        <v>139</v>
      </c>
      <c r="D106" s="463">
        <v>2</v>
      </c>
      <c r="E106" s="470" t="s">
        <v>72</v>
      </c>
      <c r="F106" s="155"/>
      <c r="G106" s="156">
        <f t="shared" si="5"/>
        <v>0</v>
      </c>
    </row>
    <row r="107" spans="1:7" ht="15">
      <c r="A107" s="153"/>
      <c r="B107" s="89"/>
      <c r="C107" s="480" t="s">
        <v>140</v>
      </c>
      <c r="D107" s="463">
        <v>9</v>
      </c>
      <c r="E107" s="470" t="s">
        <v>10</v>
      </c>
      <c r="F107" s="155"/>
      <c r="G107" s="156">
        <f>D107*F107</f>
        <v>0</v>
      </c>
    </row>
    <row r="108" spans="1:7" ht="15">
      <c r="A108" s="153"/>
      <c r="B108" s="89"/>
      <c r="C108" s="480" t="s">
        <v>423</v>
      </c>
      <c r="D108" s="463">
        <v>9</v>
      </c>
      <c r="E108" s="470" t="s">
        <v>10</v>
      </c>
      <c r="F108" s="155"/>
      <c r="G108" s="156">
        <f>D108*F108</f>
        <v>0</v>
      </c>
    </row>
    <row r="109" spans="1:7" ht="15">
      <c r="A109" s="153"/>
      <c r="B109" s="89"/>
      <c r="C109" s="480" t="s">
        <v>141</v>
      </c>
      <c r="D109" s="463">
        <v>1</v>
      </c>
      <c r="E109" s="470" t="s">
        <v>72</v>
      </c>
      <c r="F109" s="155"/>
      <c r="G109" s="156">
        <f t="shared" si="5"/>
        <v>0</v>
      </c>
    </row>
    <row r="110" spans="1:7" ht="15">
      <c r="A110" s="153"/>
      <c r="B110" s="89"/>
      <c r="C110" s="480" t="s">
        <v>142</v>
      </c>
      <c r="D110" s="463">
        <v>20</v>
      </c>
      <c r="E110" s="470" t="s">
        <v>10</v>
      </c>
      <c r="F110" s="155"/>
      <c r="G110" s="156">
        <f t="shared" si="5"/>
        <v>0</v>
      </c>
    </row>
    <row r="111" spans="1:7" ht="15">
      <c r="A111" s="153"/>
      <c r="B111" s="89"/>
      <c r="C111" s="480" t="s">
        <v>143</v>
      </c>
      <c r="D111" s="463">
        <v>450</v>
      </c>
      <c r="E111" s="470" t="s">
        <v>25</v>
      </c>
      <c r="F111" s="155"/>
      <c r="G111" s="156">
        <f t="shared" si="5"/>
        <v>0</v>
      </c>
    </row>
    <row r="112" spans="1:7" ht="15">
      <c r="A112" s="153"/>
      <c r="B112" s="89"/>
      <c r="C112" s="480" t="s">
        <v>144</v>
      </c>
      <c r="D112" s="463">
        <v>250</v>
      </c>
      <c r="E112" s="470" t="s">
        <v>25</v>
      </c>
      <c r="F112" s="155"/>
      <c r="G112" s="156">
        <f t="shared" si="5"/>
        <v>0</v>
      </c>
    </row>
    <row r="113" spans="1:7" ht="15">
      <c r="A113" s="153"/>
      <c r="B113" s="89"/>
      <c r="C113" s="480" t="s">
        <v>145</v>
      </c>
      <c r="D113" s="463">
        <v>80</v>
      </c>
      <c r="E113" s="470" t="s">
        <v>25</v>
      </c>
      <c r="F113" s="155"/>
      <c r="G113" s="156">
        <f t="shared" si="5"/>
        <v>0</v>
      </c>
    </row>
    <row r="114" spans="1:7" ht="15">
      <c r="A114" s="153"/>
      <c r="B114" s="89"/>
      <c r="C114" s="480" t="s">
        <v>424</v>
      </c>
      <c r="D114" s="463">
        <v>360</v>
      </c>
      <c r="E114" s="470" t="s">
        <v>25</v>
      </c>
      <c r="F114" s="155"/>
      <c r="G114" s="156">
        <f>D114*F114</f>
        <v>0</v>
      </c>
    </row>
    <row r="115" spans="1:7" ht="15">
      <c r="A115" s="153"/>
      <c r="B115" s="89"/>
      <c r="C115" s="460" t="s">
        <v>130</v>
      </c>
      <c r="D115" s="463">
        <v>1</v>
      </c>
      <c r="E115" s="470" t="s">
        <v>72</v>
      </c>
      <c r="F115" s="155"/>
      <c r="G115" s="156">
        <f>D115*F115</f>
        <v>0</v>
      </c>
    </row>
    <row r="116" spans="1:7" ht="15">
      <c r="A116" s="153"/>
      <c r="B116" s="89"/>
      <c r="C116" s="460" t="s">
        <v>129</v>
      </c>
      <c r="D116" s="463">
        <v>1</v>
      </c>
      <c r="E116" s="470" t="s">
        <v>72</v>
      </c>
      <c r="F116" s="155"/>
      <c r="G116" s="156">
        <f t="shared" si="5"/>
        <v>0</v>
      </c>
    </row>
    <row r="117" spans="1:7" ht="15.75">
      <c r="A117" s="114"/>
      <c r="B117" s="89"/>
      <c r="C117" s="177"/>
      <c r="D117" s="88"/>
      <c r="E117" s="88"/>
      <c r="F117" s="104"/>
      <c r="G117" s="119"/>
    </row>
    <row r="118" spans="1:7" ht="16.5" thickBot="1">
      <c r="A118" s="91"/>
      <c r="B118" s="92"/>
      <c r="C118" s="93" t="s">
        <v>97</v>
      </c>
      <c r="D118" s="165"/>
      <c r="E118" s="94"/>
      <c r="F118" s="95"/>
      <c r="G118" s="96">
        <f>SUM(G100:G117)</f>
        <v>0</v>
      </c>
    </row>
    <row r="119" spans="1:7" ht="15.75">
      <c r="A119" s="98"/>
      <c r="B119" s="98"/>
      <c r="C119" s="99"/>
      <c r="D119" s="100"/>
      <c r="E119" s="100"/>
      <c r="F119" s="101"/>
      <c r="G119" s="102"/>
    </row>
    <row r="120" spans="1:7" ht="15.75">
      <c r="A120" s="89"/>
      <c r="B120" s="89"/>
      <c r="C120" s="118"/>
      <c r="D120" s="88"/>
      <c r="E120" s="88"/>
      <c r="F120" s="104"/>
      <c r="G120" s="105"/>
    </row>
    <row r="121" spans="1:7" ht="15.75">
      <c r="A121" s="90"/>
      <c r="B121" s="90"/>
      <c r="C121" s="106"/>
      <c r="D121" s="107"/>
      <c r="E121" s="107"/>
      <c r="F121" s="108"/>
      <c r="G121" s="109"/>
    </row>
    <row r="122" spans="1:7" ht="16.5" thickBot="1">
      <c r="A122" s="90"/>
      <c r="B122" s="90"/>
      <c r="C122" s="106"/>
      <c r="D122" s="107"/>
      <c r="E122" s="107"/>
      <c r="F122" s="108"/>
      <c r="G122" s="109"/>
    </row>
    <row r="123" spans="1:7" ht="15.75">
      <c r="A123" s="82" t="s">
        <v>185</v>
      </c>
      <c r="B123" s="110"/>
      <c r="C123" s="465" t="s">
        <v>148</v>
      </c>
      <c r="D123" s="466"/>
      <c r="E123" s="466"/>
      <c r="F123" s="111"/>
      <c r="G123" s="112"/>
    </row>
    <row r="124" spans="1:7" ht="15.75">
      <c r="A124" s="114"/>
      <c r="B124" s="103"/>
      <c r="C124" s="467"/>
      <c r="D124" s="481"/>
      <c r="E124" s="481"/>
      <c r="F124" s="104"/>
      <c r="G124" s="119"/>
    </row>
    <row r="125" spans="1:7" ht="15">
      <c r="A125" s="153"/>
      <c r="B125" s="89"/>
      <c r="C125" s="460" t="s">
        <v>149</v>
      </c>
      <c r="D125" s="463">
        <v>1</v>
      </c>
      <c r="E125" s="470" t="s">
        <v>74</v>
      </c>
      <c r="F125" s="155"/>
      <c r="G125" s="156">
        <f aca="true" t="shared" si="6" ref="G125:G145">D125*F125</f>
        <v>0</v>
      </c>
    </row>
    <row r="126" spans="1:7" ht="15">
      <c r="A126" s="153"/>
      <c r="B126" s="89"/>
      <c r="C126" s="460" t="s">
        <v>150</v>
      </c>
      <c r="D126" s="463">
        <v>1</v>
      </c>
      <c r="E126" s="470" t="s">
        <v>10</v>
      </c>
      <c r="F126" s="155"/>
      <c r="G126" s="156">
        <f t="shared" si="6"/>
        <v>0</v>
      </c>
    </row>
    <row r="127" spans="1:7" ht="15">
      <c r="A127" s="153"/>
      <c r="B127" s="89"/>
      <c r="C127" s="460" t="s">
        <v>151</v>
      </c>
      <c r="D127" s="463">
        <v>56</v>
      </c>
      <c r="E127" s="470" t="s">
        <v>25</v>
      </c>
      <c r="F127" s="155"/>
      <c r="G127" s="156">
        <f t="shared" si="6"/>
        <v>0</v>
      </c>
    </row>
    <row r="128" spans="1:7" ht="15">
      <c r="A128" s="153"/>
      <c r="B128" s="89"/>
      <c r="C128" s="460" t="s">
        <v>152</v>
      </c>
      <c r="D128" s="463">
        <v>24</v>
      </c>
      <c r="E128" s="470" t="s">
        <v>25</v>
      </c>
      <c r="F128" s="155"/>
      <c r="G128" s="156">
        <f>D128*F128</f>
        <v>0</v>
      </c>
    </row>
    <row r="129" spans="1:7" ht="15">
      <c r="A129" s="153"/>
      <c r="B129" s="89"/>
      <c r="C129" s="460" t="s">
        <v>153</v>
      </c>
      <c r="D129" s="463">
        <v>50</v>
      </c>
      <c r="E129" s="470" t="s">
        <v>10</v>
      </c>
      <c r="F129" s="155"/>
      <c r="G129" s="156">
        <f t="shared" si="6"/>
        <v>0</v>
      </c>
    </row>
    <row r="130" spans="1:7" ht="15">
      <c r="A130" s="153"/>
      <c r="B130" s="89"/>
      <c r="C130" s="460" t="s">
        <v>154</v>
      </c>
      <c r="D130" s="463">
        <v>40</v>
      </c>
      <c r="E130" s="470" t="s">
        <v>74</v>
      </c>
      <c r="F130" s="155"/>
      <c r="G130" s="156">
        <f t="shared" si="6"/>
        <v>0</v>
      </c>
    </row>
    <row r="131" spans="1:7" ht="15">
      <c r="A131" s="153"/>
      <c r="B131" s="89"/>
      <c r="C131" s="460" t="s">
        <v>155</v>
      </c>
      <c r="D131" s="463">
        <v>30</v>
      </c>
      <c r="E131" s="470" t="s">
        <v>10</v>
      </c>
      <c r="F131" s="155"/>
      <c r="G131" s="156">
        <f t="shared" si="6"/>
        <v>0</v>
      </c>
    </row>
    <row r="132" spans="1:7" ht="15">
      <c r="A132" s="153"/>
      <c r="B132" s="89"/>
      <c r="C132" s="460" t="s">
        <v>156</v>
      </c>
      <c r="D132" s="463">
        <v>15</v>
      </c>
      <c r="E132" s="470" t="s">
        <v>10</v>
      </c>
      <c r="F132" s="155"/>
      <c r="G132" s="156">
        <f t="shared" si="6"/>
        <v>0</v>
      </c>
    </row>
    <row r="133" spans="1:7" ht="15">
      <c r="A133" s="153"/>
      <c r="B133" s="89"/>
      <c r="C133" s="460" t="s">
        <v>157</v>
      </c>
      <c r="D133" s="463">
        <v>1</v>
      </c>
      <c r="E133" s="470" t="s">
        <v>10</v>
      </c>
      <c r="F133" s="155"/>
      <c r="G133" s="156">
        <f t="shared" si="6"/>
        <v>0</v>
      </c>
    </row>
    <row r="134" spans="1:7" ht="15">
      <c r="A134" s="153"/>
      <c r="B134" s="89"/>
      <c r="C134" s="460" t="s">
        <v>158</v>
      </c>
      <c r="D134" s="463">
        <v>1</v>
      </c>
      <c r="E134" s="470" t="s">
        <v>72</v>
      </c>
      <c r="F134" s="155"/>
      <c r="G134" s="156">
        <f t="shared" si="6"/>
        <v>0</v>
      </c>
    </row>
    <row r="135" spans="1:7" ht="15">
      <c r="A135" s="153"/>
      <c r="B135" s="89"/>
      <c r="C135" s="480" t="s">
        <v>159</v>
      </c>
      <c r="D135" s="482">
        <v>1</v>
      </c>
      <c r="E135" s="470" t="s">
        <v>72</v>
      </c>
      <c r="F135" s="155"/>
      <c r="G135" s="156">
        <f t="shared" si="6"/>
        <v>0</v>
      </c>
    </row>
    <row r="136" spans="1:7" ht="15">
      <c r="A136" s="153"/>
      <c r="B136" s="89"/>
      <c r="C136" s="480" t="s">
        <v>160</v>
      </c>
      <c r="D136" s="482">
        <v>2</v>
      </c>
      <c r="E136" s="470" t="s">
        <v>72</v>
      </c>
      <c r="F136" s="155"/>
      <c r="G136" s="156">
        <f t="shared" si="6"/>
        <v>0</v>
      </c>
    </row>
    <row r="137" spans="1:7" ht="15">
      <c r="A137" s="153"/>
      <c r="B137" s="89"/>
      <c r="C137" s="480" t="s">
        <v>161</v>
      </c>
      <c r="D137" s="482">
        <v>1</v>
      </c>
      <c r="E137" s="470" t="s">
        <v>72</v>
      </c>
      <c r="F137" s="155"/>
      <c r="G137" s="156">
        <f t="shared" si="6"/>
        <v>0</v>
      </c>
    </row>
    <row r="138" spans="1:7" ht="15">
      <c r="A138" s="153"/>
      <c r="B138" s="89"/>
      <c r="C138" s="480" t="s">
        <v>162</v>
      </c>
      <c r="D138" s="482">
        <v>1</v>
      </c>
      <c r="E138" s="470" t="s">
        <v>72</v>
      </c>
      <c r="F138" s="155"/>
      <c r="G138" s="156">
        <f t="shared" si="6"/>
        <v>0</v>
      </c>
    </row>
    <row r="139" spans="1:7" ht="15">
      <c r="A139" s="153"/>
      <c r="B139" s="89"/>
      <c r="C139" s="480" t="s">
        <v>163</v>
      </c>
      <c r="D139" s="482">
        <v>1</v>
      </c>
      <c r="E139" s="470" t="s">
        <v>72</v>
      </c>
      <c r="F139" s="155"/>
      <c r="G139" s="156">
        <f t="shared" si="6"/>
        <v>0</v>
      </c>
    </row>
    <row r="140" spans="1:7" ht="15">
      <c r="A140" s="153"/>
      <c r="B140" s="89"/>
      <c r="C140" s="480" t="s">
        <v>164</v>
      </c>
      <c r="D140" s="482">
        <v>20</v>
      </c>
      <c r="E140" s="470" t="s">
        <v>25</v>
      </c>
      <c r="F140" s="155"/>
      <c r="G140" s="156">
        <f t="shared" si="6"/>
        <v>0</v>
      </c>
    </row>
    <row r="141" spans="1:7" ht="15">
      <c r="A141" s="153"/>
      <c r="B141" s="89"/>
      <c r="C141" s="480" t="s">
        <v>165</v>
      </c>
      <c r="D141" s="482">
        <v>100</v>
      </c>
      <c r="E141" s="470" t="s">
        <v>25</v>
      </c>
      <c r="F141" s="155"/>
      <c r="G141" s="156">
        <f t="shared" si="6"/>
        <v>0</v>
      </c>
    </row>
    <row r="142" spans="1:7" ht="15">
      <c r="A142" s="153"/>
      <c r="B142" s="89"/>
      <c r="C142" s="480" t="s">
        <v>166</v>
      </c>
      <c r="D142" s="482">
        <v>60</v>
      </c>
      <c r="E142" s="470" t="s">
        <v>10</v>
      </c>
      <c r="F142" s="155"/>
      <c r="G142" s="156">
        <f t="shared" si="6"/>
        <v>0</v>
      </c>
    </row>
    <row r="143" spans="1:7" ht="15">
      <c r="A143" s="153"/>
      <c r="B143" s="89"/>
      <c r="C143" s="480" t="s">
        <v>167</v>
      </c>
      <c r="D143" s="482">
        <v>15</v>
      </c>
      <c r="E143" s="470" t="s">
        <v>10</v>
      </c>
      <c r="F143" s="155"/>
      <c r="G143" s="156">
        <f t="shared" si="6"/>
        <v>0</v>
      </c>
    </row>
    <row r="144" spans="1:7" ht="15">
      <c r="A144" s="153"/>
      <c r="B144" s="89"/>
      <c r="C144" s="480" t="s">
        <v>168</v>
      </c>
      <c r="D144" s="482">
        <v>6</v>
      </c>
      <c r="E144" s="470" t="s">
        <v>72</v>
      </c>
      <c r="F144" s="155"/>
      <c r="G144" s="156">
        <f t="shared" si="6"/>
        <v>0</v>
      </c>
    </row>
    <row r="145" spans="1:7" ht="15">
      <c r="A145" s="153"/>
      <c r="B145" s="89"/>
      <c r="C145" s="460" t="s">
        <v>169</v>
      </c>
      <c r="D145" s="463">
        <v>1</v>
      </c>
      <c r="E145" s="470" t="s">
        <v>72</v>
      </c>
      <c r="F145" s="155"/>
      <c r="G145" s="156">
        <f t="shared" si="6"/>
        <v>0</v>
      </c>
    </row>
    <row r="146" spans="1:7" ht="15">
      <c r="A146" s="153"/>
      <c r="B146" s="89"/>
      <c r="C146" s="460" t="s">
        <v>170</v>
      </c>
      <c r="D146" s="463">
        <v>1</v>
      </c>
      <c r="E146" s="470" t="s">
        <v>72</v>
      </c>
      <c r="F146" s="155"/>
      <c r="G146" s="156">
        <f>D146*F146</f>
        <v>0</v>
      </c>
    </row>
    <row r="147" spans="1:7" ht="15">
      <c r="A147" s="129"/>
      <c r="B147" s="89"/>
      <c r="C147" s="460" t="s">
        <v>171</v>
      </c>
      <c r="D147" s="463">
        <v>1</v>
      </c>
      <c r="E147" s="470" t="s">
        <v>72</v>
      </c>
      <c r="F147" s="155"/>
      <c r="G147" s="156">
        <f>D147*F147</f>
        <v>0</v>
      </c>
    </row>
    <row r="148" spans="1:7" ht="15.75">
      <c r="A148" s="130"/>
      <c r="B148" s="90"/>
      <c r="C148" s="106"/>
      <c r="D148" s="107"/>
      <c r="E148" s="107"/>
      <c r="F148" s="108"/>
      <c r="G148" s="131"/>
    </row>
    <row r="149" spans="1:7" ht="16.5" thickBot="1">
      <c r="A149" s="91"/>
      <c r="B149" s="92"/>
      <c r="C149" s="93" t="s">
        <v>97</v>
      </c>
      <c r="D149" s="165"/>
      <c r="E149" s="94"/>
      <c r="F149" s="95"/>
      <c r="G149" s="96">
        <f>SUM(G125:G148)</f>
        <v>0</v>
      </c>
    </row>
    <row r="150" spans="1:7" ht="15.75">
      <c r="A150" s="98"/>
      <c r="B150" s="98"/>
      <c r="C150" s="99"/>
      <c r="D150" s="100"/>
      <c r="E150" s="100"/>
      <c r="F150" s="101"/>
      <c r="G150" s="102"/>
    </row>
    <row r="151" spans="1:7" ht="15.75">
      <c r="A151" s="89"/>
      <c r="B151" s="89"/>
      <c r="C151" s="118"/>
      <c r="D151" s="88"/>
      <c r="E151" s="88"/>
      <c r="F151" s="104"/>
      <c r="G151" s="105"/>
    </row>
    <row r="152" spans="1:7" ht="16.5" thickBot="1">
      <c r="A152" s="90"/>
      <c r="B152" s="90"/>
      <c r="C152" s="106"/>
      <c r="D152" s="107"/>
      <c r="E152" s="107"/>
      <c r="F152" s="108"/>
      <c r="G152" s="109"/>
    </row>
    <row r="153" spans="1:7" ht="15.75">
      <c r="A153" s="82" t="s">
        <v>147</v>
      </c>
      <c r="B153" s="110"/>
      <c r="C153" s="465" t="s">
        <v>172</v>
      </c>
      <c r="D153" s="466"/>
      <c r="E153" s="466"/>
      <c r="F153" s="111"/>
      <c r="G153" s="112"/>
    </row>
    <row r="154" spans="1:7" ht="15.75">
      <c r="A154" s="114"/>
      <c r="B154" s="103"/>
      <c r="C154" s="467"/>
      <c r="D154" s="481"/>
      <c r="E154" s="481"/>
      <c r="F154" s="104"/>
      <c r="G154" s="119"/>
    </row>
    <row r="155" spans="1:7" ht="15">
      <c r="A155" s="153"/>
      <c r="B155" s="89"/>
      <c r="C155" s="460" t="s">
        <v>173</v>
      </c>
      <c r="D155" s="463">
        <v>1</v>
      </c>
      <c r="E155" s="470" t="s">
        <v>72</v>
      </c>
      <c r="F155" s="155"/>
      <c r="G155" s="156">
        <f>D155*F155</f>
        <v>0</v>
      </c>
    </row>
    <row r="156" spans="1:7" ht="15">
      <c r="A156" s="153"/>
      <c r="B156" s="89"/>
      <c r="C156" s="460" t="s">
        <v>174</v>
      </c>
      <c r="D156" s="463">
        <v>1</v>
      </c>
      <c r="E156" s="470" t="s">
        <v>72</v>
      </c>
      <c r="F156" s="155"/>
      <c r="G156" s="156">
        <f>D156*F156</f>
        <v>0</v>
      </c>
    </row>
    <row r="157" spans="1:7" ht="15">
      <c r="A157" s="153"/>
      <c r="B157" s="89"/>
      <c r="C157" s="460" t="s">
        <v>175</v>
      </c>
      <c r="D157" s="463">
        <v>1</v>
      </c>
      <c r="E157" s="470" t="s">
        <v>72</v>
      </c>
      <c r="F157" s="155"/>
      <c r="G157" s="156">
        <f aca="true" t="shared" si="7" ref="G157:G162">D157*F157</f>
        <v>0</v>
      </c>
    </row>
    <row r="158" spans="1:7" ht="15">
      <c r="A158" s="153"/>
      <c r="B158" s="89"/>
      <c r="C158" s="460" t="s">
        <v>176</v>
      </c>
      <c r="D158" s="463">
        <v>1</v>
      </c>
      <c r="E158" s="470" t="s">
        <v>72</v>
      </c>
      <c r="F158" s="155"/>
      <c r="G158" s="156">
        <f t="shared" si="7"/>
        <v>0</v>
      </c>
    </row>
    <row r="159" spans="1:7" ht="15">
      <c r="A159" s="153"/>
      <c r="B159" s="89"/>
      <c r="C159" s="460" t="s">
        <v>177</v>
      </c>
      <c r="D159" s="463">
        <v>1</v>
      </c>
      <c r="E159" s="470" t="s">
        <v>72</v>
      </c>
      <c r="F159" s="155"/>
      <c r="G159" s="156">
        <f t="shared" si="7"/>
        <v>0</v>
      </c>
    </row>
    <row r="160" spans="1:7" ht="15">
      <c r="A160" s="153"/>
      <c r="B160" s="89"/>
      <c r="C160" s="460" t="s">
        <v>178</v>
      </c>
      <c r="D160" s="463">
        <v>1</v>
      </c>
      <c r="E160" s="470" t="s">
        <v>72</v>
      </c>
      <c r="F160" s="155"/>
      <c r="G160" s="156">
        <f t="shared" si="7"/>
        <v>0</v>
      </c>
    </row>
    <row r="161" spans="1:7" ht="15">
      <c r="A161" s="153"/>
      <c r="B161" s="89"/>
      <c r="C161" s="460" t="s">
        <v>179</v>
      </c>
      <c r="D161" s="463">
        <v>1</v>
      </c>
      <c r="E161" s="470" t="s">
        <v>72</v>
      </c>
      <c r="F161" s="155"/>
      <c r="G161" s="156">
        <f t="shared" si="7"/>
        <v>0</v>
      </c>
    </row>
    <row r="162" spans="1:7" ht="15">
      <c r="A162" s="153"/>
      <c r="B162" s="89"/>
      <c r="C162" s="460" t="s">
        <v>180</v>
      </c>
      <c r="D162" s="463">
        <v>1</v>
      </c>
      <c r="E162" s="470" t="s">
        <v>72</v>
      </c>
      <c r="F162" s="155"/>
      <c r="G162" s="156">
        <f t="shared" si="7"/>
        <v>0</v>
      </c>
    </row>
    <row r="163" spans="1:7" ht="15.75">
      <c r="A163" s="114"/>
      <c r="B163" s="89"/>
      <c r="C163" s="132"/>
      <c r="D163" s="88"/>
      <c r="E163" s="88"/>
      <c r="F163" s="104"/>
      <c r="G163" s="119"/>
    </row>
    <row r="164" spans="1:7" ht="16.5" thickBot="1">
      <c r="A164" s="91"/>
      <c r="B164" s="92"/>
      <c r="C164" s="93" t="s">
        <v>97</v>
      </c>
      <c r="D164" s="165"/>
      <c r="E164" s="94"/>
      <c r="F164" s="133"/>
      <c r="G164" s="96">
        <f>SUM(G155:G163)</f>
        <v>0</v>
      </c>
    </row>
    <row r="165" spans="1:7" ht="15.75">
      <c r="A165" s="115"/>
      <c r="B165" s="172"/>
      <c r="C165" s="116"/>
      <c r="D165" s="173"/>
      <c r="E165" s="174"/>
      <c r="F165" s="175"/>
      <c r="G165" s="134"/>
    </row>
    <row r="166" spans="1:7" ht="15.75">
      <c r="A166" s="115"/>
      <c r="B166" s="172"/>
      <c r="C166" s="116"/>
      <c r="D166" s="173"/>
      <c r="E166" s="174"/>
      <c r="F166" s="175"/>
      <c r="G166" s="134"/>
    </row>
    <row r="167" spans="1:7" ht="16.5" thickBot="1">
      <c r="A167" s="115"/>
      <c r="B167" s="172"/>
      <c r="C167" s="116"/>
      <c r="D167" s="173"/>
      <c r="E167" s="174"/>
      <c r="F167" s="175"/>
      <c r="G167" s="134"/>
    </row>
    <row r="168" spans="1:7" ht="15.75">
      <c r="A168" s="135" t="s">
        <v>412</v>
      </c>
      <c r="B168" s="178"/>
      <c r="C168" s="465" t="s">
        <v>413</v>
      </c>
      <c r="D168" s="466"/>
      <c r="E168" s="466"/>
      <c r="F168" s="111"/>
      <c r="G168" s="112"/>
    </row>
    <row r="169" spans="1:7" ht="15.75">
      <c r="A169" s="114"/>
      <c r="B169" s="103"/>
      <c r="C169" s="467"/>
      <c r="D169" s="481"/>
      <c r="E169" s="481"/>
      <c r="F169" s="104"/>
      <c r="G169" s="119"/>
    </row>
    <row r="170" spans="1:7" ht="15">
      <c r="A170" s="179"/>
      <c r="B170" s="89"/>
      <c r="C170" s="460" t="s">
        <v>414</v>
      </c>
      <c r="D170" s="463">
        <v>4</v>
      </c>
      <c r="E170" s="483" t="s">
        <v>10</v>
      </c>
      <c r="F170" s="181"/>
      <c r="G170" s="182">
        <f>D170*F170</f>
        <v>0</v>
      </c>
    </row>
    <row r="171" spans="1:7" ht="15">
      <c r="A171" s="179"/>
      <c r="B171" s="89"/>
      <c r="C171" s="460" t="s">
        <v>415</v>
      </c>
      <c r="D171" s="463">
        <v>4</v>
      </c>
      <c r="E171" s="483" t="s">
        <v>10</v>
      </c>
      <c r="F171" s="181"/>
      <c r="G171" s="182">
        <f>D171*F171</f>
        <v>0</v>
      </c>
    </row>
    <row r="172" spans="1:7" ht="15">
      <c r="A172" s="179"/>
      <c r="B172" s="89"/>
      <c r="C172" s="460" t="s">
        <v>416</v>
      </c>
      <c r="D172" s="463">
        <v>1</v>
      </c>
      <c r="E172" s="483" t="s">
        <v>10</v>
      </c>
      <c r="F172" s="181"/>
      <c r="G172" s="182">
        <f aca="true" t="shared" si="8" ref="G172:G176">D172*F172</f>
        <v>0</v>
      </c>
    </row>
    <row r="173" spans="1:7" ht="15">
      <c r="A173" s="179"/>
      <c r="B173" s="89"/>
      <c r="C173" s="460" t="s">
        <v>417</v>
      </c>
      <c r="D173" s="463">
        <v>1</v>
      </c>
      <c r="E173" s="483" t="s">
        <v>10</v>
      </c>
      <c r="F173" s="181"/>
      <c r="G173" s="182">
        <f t="shared" si="8"/>
        <v>0</v>
      </c>
    </row>
    <row r="174" spans="1:7" ht="15">
      <c r="A174" s="179"/>
      <c r="B174" s="89"/>
      <c r="C174" s="460" t="s">
        <v>418</v>
      </c>
      <c r="D174" s="463">
        <v>4</v>
      </c>
      <c r="E174" s="483" t="s">
        <v>10</v>
      </c>
      <c r="F174" s="181"/>
      <c r="G174" s="182">
        <f t="shared" si="8"/>
        <v>0</v>
      </c>
    </row>
    <row r="175" spans="1:7" ht="15">
      <c r="A175" s="179"/>
      <c r="B175" s="89"/>
      <c r="C175" s="460" t="s">
        <v>419</v>
      </c>
      <c r="D175" s="463">
        <v>40</v>
      </c>
      <c r="E175" s="483" t="s">
        <v>10</v>
      </c>
      <c r="F175" s="181"/>
      <c r="G175" s="182">
        <f t="shared" si="8"/>
        <v>0</v>
      </c>
    </row>
    <row r="176" spans="1:7" ht="15">
      <c r="A176" s="179"/>
      <c r="B176" s="89"/>
      <c r="C176" s="460" t="s">
        <v>420</v>
      </c>
      <c r="D176" s="463">
        <v>1</v>
      </c>
      <c r="E176" s="483" t="s">
        <v>10</v>
      </c>
      <c r="F176" s="181"/>
      <c r="G176" s="182">
        <f t="shared" si="8"/>
        <v>0</v>
      </c>
    </row>
    <row r="177" spans="1:7" ht="15">
      <c r="A177" s="179"/>
      <c r="B177" s="89"/>
      <c r="C177" s="154"/>
      <c r="D177" s="158"/>
      <c r="E177" s="180"/>
      <c r="F177" s="181"/>
      <c r="G177" s="182"/>
    </row>
    <row r="178" spans="1:7" ht="15.75">
      <c r="A178" s="114"/>
      <c r="B178" s="89"/>
      <c r="C178" s="177"/>
      <c r="D178" s="88"/>
      <c r="E178" s="88"/>
      <c r="F178" s="104"/>
      <c r="G178" s="119"/>
    </row>
    <row r="179" spans="1:7" ht="16.5" thickBot="1">
      <c r="A179" s="136"/>
      <c r="B179" s="183"/>
      <c r="C179" s="93" t="s">
        <v>97</v>
      </c>
      <c r="D179" s="165"/>
      <c r="E179" s="184"/>
      <c r="F179" s="137"/>
      <c r="G179" s="96">
        <f>SUM(G170:G178)</f>
        <v>0</v>
      </c>
    </row>
    <row r="180" spans="1:7" ht="15.75">
      <c r="A180" s="115"/>
      <c r="B180" s="172"/>
      <c r="C180" s="116"/>
      <c r="D180" s="173"/>
      <c r="E180" s="174"/>
      <c r="F180" s="175"/>
      <c r="G180" s="134"/>
    </row>
    <row r="181" spans="1:7" ht="15.75">
      <c r="A181" s="103"/>
      <c r="B181" s="89"/>
      <c r="C181" s="118"/>
      <c r="D181" s="88"/>
      <c r="E181" s="88"/>
      <c r="F181" s="104"/>
      <c r="G181" s="105"/>
    </row>
    <row r="182" spans="1:7" ht="16.5" thickBot="1">
      <c r="A182" s="77"/>
      <c r="B182" s="90"/>
      <c r="C182" s="106"/>
      <c r="D182" s="107"/>
      <c r="E182" s="107"/>
      <c r="F182" s="108"/>
      <c r="G182" s="109"/>
    </row>
    <row r="183" spans="1:7" ht="34.5">
      <c r="A183" s="185"/>
      <c r="B183" s="186"/>
      <c r="C183" s="484" t="s">
        <v>181</v>
      </c>
      <c r="D183" s="186"/>
      <c r="E183" s="186"/>
      <c r="F183" s="187"/>
      <c r="G183" s="188"/>
    </row>
    <row r="184" spans="1:7" ht="15">
      <c r="A184" s="189"/>
      <c r="B184" s="177"/>
      <c r="C184" s="485"/>
      <c r="D184" s="177"/>
      <c r="E184" s="177"/>
      <c r="F184" s="168"/>
      <c r="G184" s="190"/>
    </row>
    <row r="185" spans="1:7" ht="15">
      <c r="A185" s="138" t="s">
        <v>70</v>
      </c>
      <c r="B185" s="139"/>
      <c r="C185" s="486" t="str">
        <f>C12</f>
        <v>UKS – Optická páteřní propojení  č.14  –  č.142</v>
      </c>
      <c r="D185" s="139"/>
      <c r="E185" s="139"/>
      <c r="F185" s="140"/>
      <c r="G185" s="193">
        <f>G27</f>
        <v>0</v>
      </c>
    </row>
    <row r="186" spans="1:7" ht="15">
      <c r="A186" s="138" t="s">
        <v>87</v>
      </c>
      <c r="B186" s="139"/>
      <c r="C186" s="486" t="str">
        <f>C31</f>
        <v>UKS – Metalický propoj č.14 - č. 142 , č. 142 - č. 925, Metalická kabeláž servrovny č.14</v>
      </c>
      <c r="D186" s="139"/>
      <c r="E186" s="139"/>
      <c r="F186" s="140"/>
      <c r="G186" s="193">
        <f>G45</f>
        <v>0</v>
      </c>
    </row>
    <row r="187" spans="1:7" ht="15">
      <c r="A187" s="138" t="s">
        <v>98</v>
      </c>
      <c r="B187" s="139"/>
      <c r="C187" s="486" t="s">
        <v>182</v>
      </c>
      <c r="D187" s="139"/>
      <c r="E187" s="139"/>
      <c r="F187" s="140"/>
      <c r="G187" s="193">
        <f>G58</f>
        <v>0</v>
      </c>
    </row>
    <row r="188" spans="1:7" ht="15.75">
      <c r="A188" s="138" t="s">
        <v>102</v>
      </c>
      <c r="B188" s="139"/>
      <c r="C188" s="487" t="s">
        <v>183</v>
      </c>
      <c r="D188" s="139"/>
      <c r="E188" s="139"/>
      <c r="F188" s="140"/>
      <c r="G188" s="193">
        <f>G78</f>
        <v>0</v>
      </c>
    </row>
    <row r="189" spans="1:7" ht="15.75">
      <c r="A189" s="138" t="s">
        <v>119</v>
      </c>
      <c r="B189" s="139"/>
      <c r="C189" s="487" t="s">
        <v>120</v>
      </c>
      <c r="D189" s="139"/>
      <c r="E189" s="139"/>
      <c r="F189" s="140"/>
      <c r="G189" s="193">
        <f>G94</f>
        <v>0</v>
      </c>
    </row>
    <row r="190" spans="1:7" ht="15.75">
      <c r="A190" s="138" t="s">
        <v>146</v>
      </c>
      <c r="B190" s="139"/>
      <c r="C190" s="487" t="s">
        <v>184</v>
      </c>
      <c r="D190" s="139"/>
      <c r="E190" s="139"/>
      <c r="F190" s="140"/>
      <c r="G190" s="193">
        <f>G118</f>
        <v>0</v>
      </c>
    </row>
    <row r="191" spans="1:7" ht="15.75">
      <c r="A191" s="138" t="s">
        <v>185</v>
      </c>
      <c r="B191" s="139"/>
      <c r="C191" s="487" t="s">
        <v>148</v>
      </c>
      <c r="D191" s="139"/>
      <c r="E191" s="139"/>
      <c r="F191" s="140"/>
      <c r="G191" s="193">
        <f>G149</f>
        <v>0</v>
      </c>
    </row>
    <row r="192" spans="1:7" ht="15.75">
      <c r="A192" s="138" t="s">
        <v>147</v>
      </c>
      <c r="B192" s="139"/>
      <c r="C192" s="487" t="s">
        <v>172</v>
      </c>
      <c r="D192" s="139"/>
      <c r="E192" s="139"/>
      <c r="F192" s="140"/>
      <c r="G192" s="193">
        <f>G164</f>
        <v>0</v>
      </c>
    </row>
    <row r="193" spans="1:7" ht="15">
      <c r="A193" s="138" t="s">
        <v>412</v>
      </c>
      <c r="B193" s="139"/>
      <c r="C193" s="486" t="s">
        <v>413</v>
      </c>
      <c r="D193" s="139"/>
      <c r="E193" s="139"/>
      <c r="F193" s="140"/>
      <c r="G193" s="193">
        <f>G179</f>
        <v>0</v>
      </c>
    </row>
    <row r="194" spans="1:7" ht="15">
      <c r="A194" s="141"/>
      <c r="B194" s="139"/>
      <c r="C194" s="139"/>
      <c r="D194" s="139"/>
      <c r="E194" s="139"/>
      <c r="F194" s="140"/>
      <c r="G194" s="156"/>
    </row>
    <row r="195" spans="1:7" ht="15">
      <c r="A195" s="141"/>
      <c r="B195" s="139"/>
      <c r="C195" s="139"/>
      <c r="D195" s="139"/>
      <c r="E195" s="139"/>
      <c r="F195" s="140"/>
      <c r="G195" s="156"/>
    </row>
    <row r="196" spans="1:7" ht="15">
      <c r="A196" s="141"/>
      <c r="B196" s="139"/>
      <c r="C196" s="139"/>
      <c r="D196" s="139"/>
      <c r="E196" s="139"/>
      <c r="F196" s="140"/>
      <c r="G196" s="156"/>
    </row>
    <row r="197" spans="1:7" ht="15.75" thickBot="1">
      <c r="A197" s="191"/>
      <c r="B197" s="192"/>
      <c r="C197" s="192"/>
      <c r="D197" s="107"/>
      <c r="E197" s="107"/>
      <c r="F197" s="108"/>
      <c r="G197" s="142"/>
    </row>
    <row r="198" spans="1:7" ht="18.75" thickBot="1">
      <c r="A198" s="288"/>
      <c r="B198" s="289"/>
      <c r="C198" s="290" t="s">
        <v>339</v>
      </c>
      <c r="D198" s="291"/>
      <c r="E198" s="291"/>
      <c r="F198" s="292"/>
      <c r="G198" s="293">
        <f>SUM(G185:G197)</f>
        <v>0</v>
      </c>
    </row>
    <row r="199" spans="1:7" ht="16.5" thickBot="1">
      <c r="A199" s="297"/>
      <c r="B199" s="298"/>
      <c r="C199" s="300" t="s">
        <v>438</v>
      </c>
      <c r="D199" s="300"/>
      <c r="E199" s="300"/>
      <c r="F199" s="300"/>
      <c r="G199" s="301">
        <f>G198*21%</f>
        <v>0</v>
      </c>
    </row>
    <row r="200" spans="1:7" ht="16.5" thickBot="1">
      <c r="A200" s="294"/>
      <c r="B200" s="295"/>
      <c r="C200" s="296" t="s">
        <v>440</v>
      </c>
      <c r="D200" s="296"/>
      <c r="E200" s="296"/>
      <c r="F200" s="296"/>
      <c r="G200" s="299">
        <f>G198*1.21</f>
        <v>0</v>
      </c>
    </row>
  </sheetData>
  <sheetProtection algorithmName="SHA-512" hashValue="v5sLxGYJ6Lp3uphE+FJ2sbElMQ8XUaRHDbzzjQAUvR6i/e1YbWeu6WGayG68ZbAONI5EEZ1v6H15omDrbrEXZQ==" saltValue="fv3RD62k3o6D6pyN0cA08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workbookViewId="0" topLeftCell="A72">
      <selection activeCell="A1" sqref="A1:H73"/>
    </sheetView>
  </sheetViews>
  <sheetFormatPr defaultColWidth="9.140625" defaultRowHeight="15"/>
  <cols>
    <col min="1" max="1" width="70.421875" style="11" customWidth="1"/>
    <col min="2" max="2" width="5.57421875" style="11" customWidth="1"/>
    <col min="3" max="3" width="9.140625" style="11" customWidth="1"/>
    <col min="4" max="5" width="14.7109375" style="11" customWidth="1"/>
    <col min="6" max="7" width="16.7109375" style="11" customWidth="1"/>
    <col min="8" max="8" width="18.7109375" style="11" customWidth="1"/>
    <col min="9" max="16384" width="9.140625" style="11" customWidth="1"/>
  </cols>
  <sheetData>
    <row r="1" spans="1:8" ht="18">
      <c r="A1" s="520" t="s">
        <v>431</v>
      </c>
      <c r="B1" s="521"/>
      <c r="C1" s="521"/>
      <c r="D1" s="521"/>
      <c r="E1" s="521"/>
      <c r="F1" s="521"/>
      <c r="G1" s="521"/>
      <c r="H1" s="522"/>
    </row>
    <row r="2" spans="1:8" ht="15.75">
      <c r="A2" s="523" t="s">
        <v>432</v>
      </c>
      <c r="B2" s="524"/>
      <c r="C2" s="524"/>
      <c r="D2" s="524"/>
      <c r="E2" s="524"/>
      <c r="F2" s="524"/>
      <c r="G2" s="524"/>
      <c r="H2" s="525"/>
    </row>
    <row r="3" spans="1:8" ht="18.75" thickBot="1">
      <c r="A3" s="526" t="s">
        <v>433</v>
      </c>
      <c r="B3" s="527"/>
      <c r="C3" s="527"/>
      <c r="D3" s="527"/>
      <c r="E3" s="527"/>
      <c r="F3" s="527"/>
      <c r="G3" s="527"/>
      <c r="H3" s="528"/>
    </row>
    <row r="4" spans="1:8" ht="27" thickBot="1" thickTop="1">
      <c r="A4" s="1" t="s">
        <v>0</v>
      </c>
      <c r="B4" s="71" t="s">
        <v>1</v>
      </c>
      <c r="C4" s="72" t="s">
        <v>2</v>
      </c>
      <c r="D4" s="72" t="s">
        <v>3</v>
      </c>
      <c r="E4" s="73" t="s">
        <v>4</v>
      </c>
      <c r="F4" s="71" t="s">
        <v>5</v>
      </c>
      <c r="G4" s="72" t="s">
        <v>6</v>
      </c>
      <c r="H4" s="74" t="s">
        <v>7</v>
      </c>
    </row>
    <row r="5" spans="1:8" ht="16.5" thickBot="1" thickTop="1">
      <c r="A5" s="195" t="s">
        <v>8</v>
      </c>
      <c r="B5" s="2"/>
      <c r="C5" s="198"/>
      <c r="D5" s="196"/>
      <c r="E5" s="197"/>
      <c r="F5" s="4"/>
      <c r="G5" s="3"/>
      <c r="H5" s="5"/>
    </row>
    <row r="6" spans="1:8" ht="15.75" thickTop="1">
      <c r="A6" s="488" t="s">
        <v>9</v>
      </c>
      <c r="B6" s="489" t="s">
        <v>10</v>
      </c>
      <c r="C6" s="490">
        <v>1</v>
      </c>
      <c r="D6" s="196"/>
      <c r="E6" s="197"/>
      <c r="F6" s="4">
        <f aca="true" t="shared" si="0" ref="F6:F11">C6*D6</f>
        <v>0</v>
      </c>
      <c r="G6" s="3">
        <f aca="true" t="shared" si="1" ref="G6:G11">C6*E6</f>
        <v>0</v>
      </c>
      <c r="H6" s="5">
        <f aca="true" t="shared" si="2" ref="H6:H11">CEILING(F6+G6,1)</f>
        <v>0</v>
      </c>
    </row>
    <row r="7" spans="1:8" ht="15">
      <c r="A7" s="488" t="s">
        <v>11</v>
      </c>
      <c r="B7" s="489" t="s">
        <v>10</v>
      </c>
      <c r="C7" s="490">
        <v>1</v>
      </c>
      <c r="D7" s="196"/>
      <c r="E7" s="197"/>
      <c r="F7" s="4">
        <f t="shared" si="0"/>
        <v>0</v>
      </c>
      <c r="G7" s="3">
        <f t="shared" si="1"/>
        <v>0</v>
      </c>
      <c r="H7" s="5">
        <f t="shared" si="2"/>
        <v>0</v>
      </c>
    </row>
    <row r="8" spans="1:8" ht="15">
      <c r="A8" s="488" t="s">
        <v>394</v>
      </c>
      <c r="B8" s="489" t="s">
        <v>10</v>
      </c>
      <c r="C8" s="490">
        <v>1</v>
      </c>
      <c r="D8" s="196"/>
      <c r="E8" s="197"/>
      <c r="F8" s="4">
        <f t="shared" si="0"/>
        <v>0</v>
      </c>
      <c r="G8" s="3">
        <f t="shared" si="1"/>
        <v>0</v>
      </c>
      <c r="H8" s="5">
        <f t="shared" si="2"/>
        <v>0</v>
      </c>
    </row>
    <row r="9" spans="1:8" ht="38.25">
      <c r="A9" s="491" t="s">
        <v>12</v>
      </c>
      <c r="B9" s="489" t="s">
        <v>10</v>
      </c>
      <c r="C9" s="490">
        <v>2</v>
      </c>
      <c r="D9" s="196"/>
      <c r="E9" s="197"/>
      <c r="F9" s="4">
        <f t="shared" si="0"/>
        <v>0</v>
      </c>
      <c r="G9" s="3">
        <f t="shared" si="1"/>
        <v>0</v>
      </c>
      <c r="H9" s="5">
        <f t="shared" si="2"/>
        <v>0</v>
      </c>
    </row>
    <row r="10" spans="1:8" ht="25.5">
      <c r="A10" s="488" t="s">
        <v>13</v>
      </c>
      <c r="B10" s="489" t="s">
        <v>10</v>
      </c>
      <c r="C10" s="490">
        <v>24</v>
      </c>
      <c r="D10" s="196"/>
      <c r="E10" s="197"/>
      <c r="F10" s="4">
        <f t="shared" si="0"/>
        <v>0</v>
      </c>
      <c r="G10" s="3">
        <f t="shared" si="1"/>
        <v>0</v>
      </c>
      <c r="H10" s="5">
        <f t="shared" si="2"/>
        <v>0</v>
      </c>
    </row>
    <row r="11" spans="1:8" ht="15.75" thickBot="1">
      <c r="A11" s="488" t="s">
        <v>434</v>
      </c>
      <c r="B11" s="489" t="s">
        <v>10</v>
      </c>
      <c r="C11" s="490">
        <v>8</v>
      </c>
      <c r="D11" s="196"/>
      <c r="E11" s="197"/>
      <c r="F11" s="4">
        <f t="shared" si="0"/>
        <v>0</v>
      </c>
      <c r="G11" s="3">
        <f t="shared" si="1"/>
        <v>0</v>
      </c>
      <c r="H11" s="5">
        <f t="shared" si="2"/>
        <v>0</v>
      </c>
    </row>
    <row r="12" spans="1:8" ht="16.5" thickBot="1" thickTop="1">
      <c r="A12" s="492" t="s">
        <v>14</v>
      </c>
      <c r="B12" s="489"/>
      <c r="C12" s="490"/>
      <c r="D12" s="196"/>
      <c r="E12" s="197"/>
      <c r="F12" s="4"/>
      <c r="G12" s="3"/>
      <c r="H12" s="5"/>
    </row>
    <row r="13" spans="1:8" ht="26.25" thickTop="1">
      <c r="A13" s="488" t="s">
        <v>15</v>
      </c>
      <c r="B13" s="489" t="s">
        <v>10</v>
      </c>
      <c r="C13" s="490">
        <v>6</v>
      </c>
      <c r="D13" s="196"/>
      <c r="E13" s="197"/>
      <c r="F13" s="4">
        <f aca="true" t="shared" si="3" ref="F13:F18">C13*D13</f>
        <v>0</v>
      </c>
      <c r="G13" s="3">
        <f aca="true" t="shared" si="4" ref="G13:G18">C13*E13</f>
        <v>0</v>
      </c>
      <c r="H13" s="5">
        <f aca="true" t="shared" si="5" ref="H13:H18">CEILING(F13+G13,1)</f>
        <v>0</v>
      </c>
    </row>
    <row r="14" spans="1:8" ht="38.25">
      <c r="A14" s="488" t="s">
        <v>16</v>
      </c>
      <c r="B14" s="489" t="s">
        <v>10</v>
      </c>
      <c r="C14" s="490">
        <v>3</v>
      </c>
      <c r="D14" s="196"/>
      <c r="E14" s="197"/>
      <c r="F14" s="4">
        <f t="shared" si="3"/>
        <v>0</v>
      </c>
      <c r="G14" s="3">
        <f t="shared" si="4"/>
        <v>0</v>
      </c>
      <c r="H14" s="5">
        <f t="shared" si="5"/>
        <v>0</v>
      </c>
    </row>
    <row r="15" spans="1:8" ht="25.5">
      <c r="A15" s="488" t="s">
        <v>17</v>
      </c>
      <c r="B15" s="489" t="s">
        <v>10</v>
      </c>
      <c r="C15" s="490">
        <v>1</v>
      </c>
      <c r="D15" s="196"/>
      <c r="E15" s="197"/>
      <c r="F15" s="4">
        <f t="shared" si="3"/>
        <v>0</v>
      </c>
      <c r="G15" s="3">
        <f t="shared" si="4"/>
        <v>0</v>
      </c>
      <c r="H15" s="5">
        <f t="shared" si="5"/>
        <v>0</v>
      </c>
    </row>
    <row r="16" spans="1:8" ht="15">
      <c r="A16" s="488" t="s">
        <v>18</v>
      </c>
      <c r="B16" s="489" t="s">
        <v>10</v>
      </c>
      <c r="C16" s="490">
        <f>2*(C13+C14)</f>
        <v>18</v>
      </c>
      <c r="D16" s="196"/>
      <c r="E16" s="197"/>
      <c r="F16" s="4">
        <f t="shared" si="3"/>
        <v>0</v>
      </c>
      <c r="G16" s="3">
        <f t="shared" si="4"/>
        <v>0</v>
      </c>
      <c r="H16" s="5">
        <f t="shared" si="5"/>
        <v>0</v>
      </c>
    </row>
    <row r="17" spans="1:8" ht="15">
      <c r="A17" s="488" t="s">
        <v>19</v>
      </c>
      <c r="B17" s="489" t="s">
        <v>10</v>
      </c>
      <c r="C17" s="490">
        <f>SUM(C13:C15)</f>
        <v>10</v>
      </c>
      <c r="D17" s="196"/>
      <c r="E17" s="197"/>
      <c r="F17" s="4">
        <f t="shared" si="3"/>
        <v>0</v>
      </c>
      <c r="G17" s="3">
        <f t="shared" si="4"/>
        <v>0</v>
      </c>
      <c r="H17" s="5">
        <f t="shared" si="5"/>
        <v>0</v>
      </c>
    </row>
    <row r="18" spans="1:8" ht="15.75" thickBot="1">
      <c r="A18" s="488" t="s">
        <v>20</v>
      </c>
      <c r="B18" s="489" t="s">
        <v>10</v>
      </c>
      <c r="C18" s="490">
        <f>SUM(C16:C16)</f>
        <v>18</v>
      </c>
      <c r="D18" s="196"/>
      <c r="E18" s="197"/>
      <c r="F18" s="4">
        <f t="shared" si="3"/>
        <v>0</v>
      </c>
      <c r="G18" s="3">
        <f t="shared" si="4"/>
        <v>0</v>
      </c>
      <c r="H18" s="5">
        <f t="shared" si="5"/>
        <v>0</v>
      </c>
    </row>
    <row r="19" spans="1:8" ht="16.5" thickBot="1" thickTop="1">
      <c r="A19" s="492" t="s">
        <v>21</v>
      </c>
      <c r="B19" s="489"/>
      <c r="C19" s="490"/>
      <c r="D19" s="196"/>
      <c r="E19" s="197"/>
      <c r="F19" s="4"/>
      <c r="G19" s="3"/>
      <c r="H19" s="5"/>
    </row>
    <row r="20" spans="1:8" ht="26.25" thickTop="1">
      <c r="A20" s="488" t="s">
        <v>395</v>
      </c>
      <c r="B20" s="489" t="s">
        <v>10</v>
      </c>
      <c r="C20" s="490">
        <v>1</v>
      </c>
      <c r="D20" s="196"/>
      <c r="E20" s="197"/>
      <c r="F20" s="4">
        <f aca="true" t="shared" si="6" ref="F20:F54">C20*D20</f>
        <v>0</v>
      </c>
      <c r="G20" s="3">
        <f aca="true" t="shared" si="7" ref="G20:G54">C20*E20</f>
        <v>0</v>
      </c>
      <c r="H20" s="5">
        <f aca="true" t="shared" si="8" ref="H20:H54">CEILING(F20+G20,1)</f>
        <v>0</v>
      </c>
    </row>
    <row r="21" spans="1:8" ht="25.5">
      <c r="A21" s="488" t="s">
        <v>396</v>
      </c>
      <c r="B21" s="489" t="s">
        <v>10</v>
      </c>
      <c r="C21" s="490">
        <v>1</v>
      </c>
      <c r="D21" s="196"/>
      <c r="E21" s="197"/>
      <c r="F21" s="4">
        <f>C21*D21</f>
        <v>0</v>
      </c>
      <c r="G21" s="3">
        <f>C21*E21</f>
        <v>0</v>
      </c>
      <c r="H21" s="5">
        <f>CEILING(F21+G21,1)</f>
        <v>0</v>
      </c>
    </row>
    <row r="22" spans="1:8" ht="15">
      <c r="A22" s="488" t="s">
        <v>22</v>
      </c>
      <c r="B22" s="489" t="s">
        <v>10</v>
      </c>
      <c r="C22" s="490">
        <v>8</v>
      </c>
      <c r="D22" s="196"/>
      <c r="E22" s="197"/>
      <c r="F22" s="4">
        <f t="shared" si="6"/>
        <v>0</v>
      </c>
      <c r="G22" s="3">
        <f t="shared" si="7"/>
        <v>0</v>
      </c>
      <c r="H22" s="5">
        <f t="shared" si="8"/>
        <v>0</v>
      </c>
    </row>
    <row r="23" spans="1:8" ht="15">
      <c r="A23" s="488" t="s">
        <v>397</v>
      </c>
      <c r="B23" s="489" t="s">
        <v>10</v>
      </c>
      <c r="C23" s="490">
        <v>9</v>
      </c>
      <c r="D23" s="196"/>
      <c r="E23" s="197"/>
      <c r="F23" s="4">
        <f t="shared" si="6"/>
        <v>0</v>
      </c>
      <c r="G23" s="3">
        <f t="shared" si="7"/>
        <v>0</v>
      </c>
      <c r="H23" s="5">
        <f t="shared" si="8"/>
        <v>0</v>
      </c>
    </row>
    <row r="24" spans="1:8" ht="25.5">
      <c r="A24" s="488" t="s">
        <v>398</v>
      </c>
      <c r="B24" s="489" t="s">
        <v>10</v>
      </c>
      <c r="C24" s="490">
        <v>21</v>
      </c>
      <c r="D24" s="196"/>
      <c r="E24" s="197"/>
      <c r="F24" s="4">
        <f t="shared" si="6"/>
        <v>0</v>
      </c>
      <c r="G24" s="3">
        <f t="shared" si="7"/>
        <v>0</v>
      </c>
      <c r="H24" s="5">
        <f t="shared" si="8"/>
        <v>0</v>
      </c>
    </row>
    <row r="25" spans="1:8" ht="15">
      <c r="A25" s="488" t="s">
        <v>399</v>
      </c>
      <c r="B25" s="489" t="s">
        <v>10</v>
      </c>
      <c r="C25" s="490">
        <v>24</v>
      </c>
      <c r="D25" s="196"/>
      <c r="E25" s="197"/>
      <c r="F25" s="4">
        <f t="shared" si="6"/>
        <v>0</v>
      </c>
      <c r="G25" s="3">
        <f t="shared" si="7"/>
        <v>0</v>
      </c>
      <c r="H25" s="5">
        <f t="shared" si="8"/>
        <v>0</v>
      </c>
    </row>
    <row r="26" spans="1:8" ht="15">
      <c r="A26" s="488" t="s">
        <v>23</v>
      </c>
      <c r="B26" s="489" t="s">
        <v>10</v>
      </c>
      <c r="C26" s="490">
        <f>C20+C21+C22</f>
        <v>10</v>
      </c>
      <c r="D26" s="196"/>
      <c r="E26" s="197"/>
      <c r="F26" s="4">
        <f t="shared" si="6"/>
        <v>0</v>
      </c>
      <c r="G26" s="3">
        <f t="shared" si="7"/>
        <v>0</v>
      </c>
      <c r="H26" s="5">
        <f t="shared" si="8"/>
        <v>0</v>
      </c>
    </row>
    <row r="27" spans="1:8" ht="15">
      <c r="A27" s="488" t="s">
        <v>24</v>
      </c>
      <c r="B27" s="489" t="s">
        <v>10</v>
      </c>
      <c r="C27" s="490">
        <v>2</v>
      </c>
      <c r="D27" s="196"/>
      <c r="E27" s="197"/>
      <c r="F27" s="4">
        <f t="shared" si="6"/>
        <v>0</v>
      </c>
      <c r="G27" s="3">
        <f t="shared" si="7"/>
        <v>0</v>
      </c>
      <c r="H27" s="5">
        <f t="shared" si="8"/>
        <v>0</v>
      </c>
    </row>
    <row r="28" spans="1:8" ht="25.5">
      <c r="A28" s="493" t="s">
        <v>400</v>
      </c>
      <c r="B28" s="489" t="s">
        <v>10</v>
      </c>
      <c r="C28" s="490">
        <v>1</v>
      </c>
      <c r="D28" s="196"/>
      <c r="E28" s="197"/>
      <c r="F28" s="4">
        <f t="shared" si="6"/>
        <v>0</v>
      </c>
      <c r="G28" s="3">
        <f t="shared" si="7"/>
        <v>0</v>
      </c>
      <c r="H28" s="5">
        <f t="shared" si="8"/>
        <v>0</v>
      </c>
    </row>
    <row r="29" spans="1:8" ht="15">
      <c r="A29" s="488" t="s">
        <v>401</v>
      </c>
      <c r="B29" s="489" t="s">
        <v>25</v>
      </c>
      <c r="C29" s="490">
        <v>34</v>
      </c>
      <c r="D29" s="198"/>
      <c r="E29" s="197"/>
      <c r="F29" s="4">
        <f t="shared" si="6"/>
        <v>0</v>
      </c>
      <c r="G29" s="3">
        <f t="shared" si="7"/>
        <v>0</v>
      </c>
      <c r="H29" s="5">
        <f t="shared" si="8"/>
        <v>0</v>
      </c>
    </row>
    <row r="30" spans="1:8" ht="15">
      <c r="A30" s="488" t="s">
        <v>26</v>
      </c>
      <c r="B30" s="489" t="s">
        <v>25</v>
      </c>
      <c r="C30" s="490">
        <v>63</v>
      </c>
      <c r="D30" s="274"/>
      <c r="E30" s="197"/>
      <c r="F30" s="4">
        <f t="shared" si="6"/>
        <v>0</v>
      </c>
      <c r="G30" s="3">
        <f t="shared" si="7"/>
        <v>0</v>
      </c>
      <c r="H30" s="5">
        <f t="shared" si="8"/>
        <v>0</v>
      </c>
    </row>
    <row r="31" spans="1:8" ht="15">
      <c r="A31" s="488" t="s">
        <v>27</v>
      </c>
      <c r="B31" s="489" t="s">
        <v>25</v>
      </c>
      <c r="C31" s="490">
        <v>26</v>
      </c>
      <c r="D31" s="198"/>
      <c r="E31" s="197"/>
      <c r="F31" s="4">
        <f t="shared" si="6"/>
        <v>0</v>
      </c>
      <c r="G31" s="3">
        <f t="shared" si="7"/>
        <v>0</v>
      </c>
      <c r="H31" s="5">
        <f t="shared" si="8"/>
        <v>0</v>
      </c>
    </row>
    <row r="32" spans="1:8" ht="15">
      <c r="A32" s="488" t="s">
        <v>402</v>
      </c>
      <c r="B32" s="489" t="s">
        <v>25</v>
      </c>
      <c r="C32" s="490">
        <f>70+70+50</f>
        <v>190</v>
      </c>
      <c r="D32" s="198"/>
      <c r="E32" s="197"/>
      <c r="F32" s="4">
        <f>C32*D32</f>
        <v>0</v>
      </c>
      <c r="G32" s="3">
        <f>C32*E32</f>
        <v>0</v>
      </c>
      <c r="H32" s="5">
        <f>CEILING(F32+G32,1)</f>
        <v>0</v>
      </c>
    </row>
    <row r="33" spans="1:8" ht="15">
      <c r="A33" s="488" t="s">
        <v>403</v>
      </c>
      <c r="B33" s="489" t="s">
        <v>25</v>
      </c>
      <c r="C33" s="490">
        <f>18+57</f>
        <v>75</v>
      </c>
      <c r="D33" s="198"/>
      <c r="E33" s="197"/>
      <c r="F33" s="4">
        <f t="shared" si="6"/>
        <v>0</v>
      </c>
      <c r="G33" s="3">
        <f t="shared" si="7"/>
        <v>0</v>
      </c>
      <c r="H33" s="5">
        <f t="shared" si="8"/>
        <v>0</v>
      </c>
    </row>
    <row r="34" spans="1:8" ht="15">
      <c r="A34" s="488" t="s">
        <v>404</v>
      </c>
      <c r="B34" s="489" t="s">
        <v>25</v>
      </c>
      <c r="C34" s="490">
        <v>610</v>
      </c>
      <c r="D34" s="198"/>
      <c r="E34" s="197"/>
      <c r="F34" s="4">
        <f t="shared" si="6"/>
        <v>0</v>
      </c>
      <c r="G34" s="3">
        <f t="shared" si="7"/>
        <v>0</v>
      </c>
      <c r="H34" s="5">
        <f t="shared" si="8"/>
        <v>0</v>
      </c>
    </row>
    <row r="35" spans="1:8" ht="15">
      <c r="A35" s="488" t="s">
        <v>405</v>
      </c>
      <c r="B35" s="489" t="s">
        <v>25</v>
      </c>
      <c r="C35" s="490">
        <f>730-150</f>
        <v>580</v>
      </c>
      <c r="D35" s="198"/>
      <c r="E35" s="197"/>
      <c r="F35" s="4">
        <f t="shared" si="6"/>
        <v>0</v>
      </c>
      <c r="G35" s="3">
        <f t="shared" si="7"/>
        <v>0</v>
      </c>
      <c r="H35" s="5">
        <f t="shared" si="8"/>
        <v>0</v>
      </c>
    </row>
    <row r="36" spans="1:8" ht="15">
      <c r="A36" s="488" t="s">
        <v>406</v>
      </c>
      <c r="B36" s="489" t="s">
        <v>25</v>
      </c>
      <c r="C36" s="490">
        <f>50</f>
        <v>50</v>
      </c>
      <c r="D36" s="198"/>
      <c r="E36" s="197"/>
      <c r="F36" s="4">
        <f>C36*D36</f>
        <v>0</v>
      </c>
      <c r="G36" s="3">
        <f>C36*E36</f>
        <v>0</v>
      </c>
      <c r="H36" s="5">
        <f>CEILING(F36+G36,1)</f>
        <v>0</v>
      </c>
    </row>
    <row r="37" spans="1:8" ht="15">
      <c r="A37" s="493" t="s">
        <v>28</v>
      </c>
      <c r="B37" s="489" t="s">
        <v>25</v>
      </c>
      <c r="C37" s="490">
        <v>30</v>
      </c>
      <c r="D37" s="198"/>
      <c r="E37" s="197"/>
      <c r="F37" s="4">
        <f t="shared" si="6"/>
        <v>0</v>
      </c>
      <c r="G37" s="3">
        <f t="shared" si="7"/>
        <v>0</v>
      </c>
      <c r="H37" s="5">
        <f t="shared" si="8"/>
        <v>0</v>
      </c>
    </row>
    <row r="38" spans="1:8" ht="15">
      <c r="A38" s="493" t="s">
        <v>29</v>
      </c>
      <c r="B38" s="489" t="s">
        <v>25</v>
      </c>
      <c r="C38" s="490">
        <v>90</v>
      </c>
      <c r="D38" s="198"/>
      <c r="E38" s="197"/>
      <c r="F38" s="4">
        <f t="shared" si="6"/>
        <v>0</v>
      </c>
      <c r="G38" s="3">
        <f t="shared" si="7"/>
        <v>0</v>
      </c>
      <c r="H38" s="5">
        <f t="shared" si="8"/>
        <v>0</v>
      </c>
    </row>
    <row r="39" spans="1:8" ht="15">
      <c r="A39" s="493" t="s">
        <v>407</v>
      </c>
      <c r="B39" s="489" t="s">
        <v>25</v>
      </c>
      <c r="C39" s="490">
        <f>10</f>
        <v>10</v>
      </c>
      <c r="D39" s="198"/>
      <c r="E39" s="197"/>
      <c r="F39" s="4">
        <f>C39*D39</f>
        <v>0</v>
      </c>
      <c r="G39" s="3">
        <f>C39*E39</f>
        <v>0</v>
      </c>
      <c r="H39" s="5">
        <f>CEILING(F39+G39,1)</f>
        <v>0</v>
      </c>
    </row>
    <row r="40" spans="1:8" ht="15">
      <c r="A40" s="493" t="s">
        <v>30</v>
      </c>
      <c r="B40" s="489" t="s">
        <v>25</v>
      </c>
      <c r="C40" s="490">
        <v>150</v>
      </c>
      <c r="D40" s="198"/>
      <c r="E40" s="197"/>
      <c r="F40" s="4">
        <f t="shared" si="6"/>
        <v>0</v>
      </c>
      <c r="G40" s="3">
        <f t="shared" si="7"/>
        <v>0</v>
      </c>
      <c r="H40" s="5">
        <f t="shared" si="8"/>
        <v>0</v>
      </c>
    </row>
    <row r="41" spans="1:8" ht="15">
      <c r="A41" s="493" t="s">
        <v>31</v>
      </c>
      <c r="B41" s="489" t="s">
        <v>25</v>
      </c>
      <c r="C41" s="490">
        <f>14+13+12+11</f>
        <v>50</v>
      </c>
      <c r="D41" s="198"/>
      <c r="E41" s="197"/>
      <c r="F41" s="4">
        <f t="shared" si="6"/>
        <v>0</v>
      </c>
      <c r="G41" s="3">
        <f t="shared" si="7"/>
        <v>0</v>
      </c>
      <c r="H41" s="5">
        <f t="shared" si="8"/>
        <v>0</v>
      </c>
    </row>
    <row r="42" spans="1:8" ht="15">
      <c r="A42" s="493" t="s">
        <v>32</v>
      </c>
      <c r="B42" s="489" t="s">
        <v>25</v>
      </c>
      <c r="C42" s="490">
        <v>75</v>
      </c>
      <c r="D42" s="198"/>
      <c r="E42" s="197"/>
      <c r="F42" s="4">
        <f t="shared" si="6"/>
        <v>0</v>
      </c>
      <c r="G42" s="3">
        <f t="shared" si="7"/>
        <v>0</v>
      </c>
      <c r="H42" s="5">
        <f t="shared" si="8"/>
        <v>0</v>
      </c>
    </row>
    <row r="43" spans="1:8" ht="15">
      <c r="A43" s="493" t="s">
        <v>33</v>
      </c>
      <c r="B43" s="489" t="s">
        <v>25</v>
      </c>
      <c r="C43" s="490">
        <f>15</f>
        <v>15</v>
      </c>
      <c r="D43" s="198"/>
      <c r="E43" s="197"/>
      <c r="F43" s="4">
        <f t="shared" si="6"/>
        <v>0</v>
      </c>
      <c r="G43" s="3">
        <f t="shared" si="7"/>
        <v>0</v>
      </c>
      <c r="H43" s="5">
        <f t="shared" si="8"/>
        <v>0</v>
      </c>
    </row>
    <row r="44" spans="1:8" ht="15">
      <c r="A44" s="493" t="s">
        <v>34</v>
      </c>
      <c r="B44" s="489" t="s">
        <v>25</v>
      </c>
      <c r="C44" s="490">
        <v>130</v>
      </c>
      <c r="D44" s="198"/>
      <c r="E44" s="197"/>
      <c r="F44" s="4">
        <f t="shared" si="6"/>
        <v>0</v>
      </c>
      <c r="G44" s="3">
        <f t="shared" si="7"/>
        <v>0</v>
      </c>
      <c r="H44" s="5">
        <f t="shared" si="8"/>
        <v>0</v>
      </c>
    </row>
    <row r="45" spans="1:8" ht="15">
      <c r="A45" s="493" t="s">
        <v>35</v>
      </c>
      <c r="B45" s="489" t="s">
        <v>25</v>
      </c>
      <c r="C45" s="490">
        <v>60</v>
      </c>
      <c r="D45" s="198"/>
      <c r="E45" s="197"/>
      <c r="F45" s="4">
        <f t="shared" si="6"/>
        <v>0</v>
      </c>
      <c r="G45" s="3">
        <f t="shared" si="7"/>
        <v>0</v>
      </c>
      <c r="H45" s="5">
        <f t="shared" si="8"/>
        <v>0</v>
      </c>
    </row>
    <row r="46" spans="1:8" ht="15">
      <c r="A46" s="488" t="s">
        <v>36</v>
      </c>
      <c r="B46" s="489" t="s">
        <v>25</v>
      </c>
      <c r="C46" s="490">
        <v>35</v>
      </c>
      <c r="D46" s="196"/>
      <c r="E46" s="197"/>
      <c r="F46" s="4">
        <f t="shared" si="6"/>
        <v>0</v>
      </c>
      <c r="G46" s="3">
        <f t="shared" si="7"/>
        <v>0</v>
      </c>
      <c r="H46" s="5">
        <f t="shared" si="8"/>
        <v>0</v>
      </c>
    </row>
    <row r="47" spans="1:8" ht="15">
      <c r="A47" s="488" t="s">
        <v>37</v>
      </c>
      <c r="B47" s="489" t="s">
        <v>25</v>
      </c>
      <c r="C47" s="490">
        <v>4</v>
      </c>
      <c r="D47" s="196"/>
      <c r="E47" s="197"/>
      <c r="F47" s="4">
        <f t="shared" si="6"/>
        <v>0</v>
      </c>
      <c r="G47" s="3">
        <f t="shared" si="7"/>
        <v>0</v>
      </c>
      <c r="H47" s="5">
        <f t="shared" si="8"/>
        <v>0</v>
      </c>
    </row>
    <row r="48" spans="1:8" ht="15">
      <c r="A48" s="488" t="s">
        <v>38</v>
      </c>
      <c r="B48" s="489" t="s">
        <v>25</v>
      </c>
      <c r="C48" s="490">
        <v>155</v>
      </c>
      <c r="D48" s="196"/>
      <c r="E48" s="197"/>
      <c r="F48" s="4">
        <f t="shared" si="6"/>
        <v>0</v>
      </c>
      <c r="G48" s="3">
        <f t="shared" si="7"/>
        <v>0</v>
      </c>
      <c r="H48" s="5">
        <f t="shared" si="8"/>
        <v>0</v>
      </c>
    </row>
    <row r="49" spans="1:8" ht="15">
      <c r="A49" s="488" t="s">
        <v>39</v>
      </c>
      <c r="B49" s="489" t="s">
        <v>25</v>
      </c>
      <c r="C49" s="490">
        <v>115</v>
      </c>
      <c r="D49" s="196"/>
      <c r="E49" s="197"/>
      <c r="F49" s="4">
        <f t="shared" si="6"/>
        <v>0</v>
      </c>
      <c r="G49" s="3">
        <f t="shared" si="7"/>
        <v>0</v>
      </c>
      <c r="H49" s="5">
        <f t="shared" si="8"/>
        <v>0</v>
      </c>
    </row>
    <row r="50" spans="1:8" ht="15">
      <c r="A50" s="488" t="s">
        <v>40</v>
      </c>
      <c r="B50" s="489" t="s">
        <v>25</v>
      </c>
      <c r="C50" s="490">
        <v>21</v>
      </c>
      <c r="D50" s="196"/>
      <c r="E50" s="197"/>
      <c r="F50" s="4">
        <f>C50*D50</f>
        <v>0</v>
      </c>
      <c r="G50" s="3">
        <f>C50*E50</f>
        <v>0</v>
      </c>
      <c r="H50" s="5">
        <f>CEILING(F50+G50,1)</f>
        <v>0</v>
      </c>
    </row>
    <row r="51" spans="1:8" ht="15">
      <c r="A51" s="488" t="s">
        <v>41</v>
      </c>
      <c r="B51" s="489" t="s">
        <v>25</v>
      </c>
      <c r="C51" s="490">
        <v>50</v>
      </c>
      <c r="D51" s="196"/>
      <c r="E51" s="197"/>
      <c r="F51" s="4">
        <f t="shared" si="6"/>
        <v>0</v>
      </c>
      <c r="G51" s="3">
        <f t="shared" si="7"/>
        <v>0</v>
      </c>
      <c r="H51" s="5">
        <f t="shared" si="8"/>
        <v>0</v>
      </c>
    </row>
    <row r="52" spans="1:8" ht="15">
      <c r="A52" s="488" t="s">
        <v>42</v>
      </c>
      <c r="B52" s="489" t="s">
        <v>25</v>
      </c>
      <c r="C52" s="490">
        <v>2</v>
      </c>
      <c r="D52" s="196"/>
      <c r="E52" s="197"/>
      <c r="F52" s="4">
        <f>C52*D52</f>
        <v>0</v>
      </c>
      <c r="G52" s="3">
        <f>C52*E52</f>
        <v>0</v>
      </c>
      <c r="H52" s="5">
        <f>CEILING(F52+G52,1)</f>
        <v>0</v>
      </c>
    </row>
    <row r="53" spans="1:8" ht="15">
      <c r="A53" s="488" t="s">
        <v>43</v>
      </c>
      <c r="B53" s="489" t="s">
        <v>25</v>
      </c>
      <c r="C53" s="490">
        <v>30</v>
      </c>
      <c r="D53" s="196"/>
      <c r="E53" s="197"/>
      <c r="F53" s="4">
        <f t="shared" si="6"/>
        <v>0</v>
      </c>
      <c r="G53" s="3">
        <f t="shared" si="7"/>
        <v>0</v>
      </c>
      <c r="H53" s="5">
        <f t="shared" si="8"/>
        <v>0</v>
      </c>
    </row>
    <row r="54" spans="1:8" ht="15">
      <c r="A54" s="488" t="s">
        <v>44</v>
      </c>
      <c r="B54" s="489" t="s">
        <v>10</v>
      </c>
      <c r="C54" s="490">
        <v>2</v>
      </c>
      <c r="D54" s="196"/>
      <c r="E54" s="197"/>
      <c r="F54" s="4">
        <f t="shared" si="6"/>
        <v>0</v>
      </c>
      <c r="G54" s="3">
        <f t="shared" si="7"/>
        <v>0</v>
      </c>
      <c r="H54" s="5">
        <f t="shared" si="8"/>
        <v>0</v>
      </c>
    </row>
    <row r="55" spans="1:8" ht="15.75" thickBot="1">
      <c r="A55" s="488" t="s">
        <v>45</v>
      </c>
      <c r="B55" s="489" t="s">
        <v>10</v>
      </c>
      <c r="C55" s="490">
        <v>1</v>
      </c>
      <c r="D55" s="196"/>
      <c r="E55" s="197"/>
      <c r="F55" s="4">
        <f>C55*D55</f>
        <v>0</v>
      </c>
      <c r="G55" s="3">
        <f>C55*E55</f>
        <v>0</v>
      </c>
      <c r="H55" s="5">
        <f>CEILING(F55+G55,1)</f>
        <v>0</v>
      </c>
    </row>
    <row r="56" spans="1:8" ht="16.5" thickBot="1" thickTop="1">
      <c r="A56" s="492" t="s">
        <v>46</v>
      </c>
      <c r="B56" s="489"/>
      <c r="C56" s="490"/>
      <c r="D56" s="196"/>
      <c r="E56" s="197"/>
      <c r="F56" s="4"/>
      <c r="G56" s="3"/>
      <c r="H56" s="5"/>
    </row>
    <row r="57" spans="1:8" ht="26.25" thickTop="1">
      <c r="A57" s="488" t="s">
        <v>408</v>
      </c>
      <c r="B57" s="489" t="s">
        <v>47</v>
      </c>
      <c r="C57" s="490">
        <v>1</v>
      </c>
      <c r="D57" s="196"/>
      <c r="E57" s="197"/>
      <c r="F57" s="4">
        <f aca="true" t="shared" si="9" ref="F57:F66">C57*D57</f>
        <v>0</v>
      </c>
      <c r="G57" s="3">
        <f aca="true" t="shared" si="10" ref="G57:G66">C57*E57</f>
        <v>0</v>
      </c>
      <c r="H57" s="5">
        <f aca="true" t="shared" si="11" ref="H57:H66">CEILING(F57+G57,1)</f>
        <v>0</v>
      </c>
    </row>
    <row r="58" spans="1:8" ht="38.25">
      <c r="A58" s="488" t="s">
        <v>435</v>
      </c>
      <c r="B58" s="489" t="s">
        <v>47</v>
      </c>
      <c r="C58" s="490">
        <v>1</v>
      </c>
      <c r="D58" s="196"/>
      <c r="E58" s="197"/>
      <c r="F58" s="4">
        <f t="shared" si="9"/>
        <v>0</v>
      </c>
      <c r="G58" s="3">
        <f t="shared" si="10"/>
        <v>0</v>
      </c>
      <c r="H58" s="5">
        <f t="shared" si="11"/>
        <v>0</v>
      </c>
    </row>
    <row r="59" spans="1:8" ht="25.5">
      <c r="A59" s="488" t="s">
        <v>409</v>
      </c>
      <c r="B59" s="489" t="s">
        <v>47</v>
      </c>
      <c r="C59" s="490">
        <v>1</v>
      </c>
      <c r="D59" s="196"/>
      <c r="E59" s="197"/>
      <c r="F59" s="4">
        <f t="shared" si="9"/>
        <v>0</v>
      </c>
      <c r="G59" s="3">
        <f t="shared" si="10"/>
        <v>0</v>
      </c>
      <c r="H59" s="5">
        <f t="shared" si="11"/>
        <v>0</v>
      </c>
    </row>
    <row r="60" spans="1:8" ht="25.5">
      <c r="A60" s="488" t="s">
        <v>48</v>
      </c>
      <c r="B60" s="489" t="s">
        <v>47</v>
      </c>
      <c r="C60" s="490">
        <v>1</v>
      </c>
      <c r="D60" s="196"/>
      <c r="E60" s="197"/>
      <c r="F60" s="4">
        <f t="shared" si="9"/>
        <v>0</v>
      </c>
      <c r="G60" s="3">
        <f t="shared" si="10"/>
        <v>0</v>
      </c>
      <c r="H60" s="5">
        <f t="shared" si="11"/>
        <v>0</v>
      </c>
    </row>
    <row r="61" spans="1:8" ht="15">
      <c r="A61" s="488" t="s">
        <v>49</v>
      </c>
      <c r="B61" s="489" t="s">
        <v>47</v>
      </c>
      <c r="C61" s="490">
        <v>1</v>
      </c>
      <c r="D61" s="196"/>
      <c r="E61" s="197"/>
      <c r="F61" s="4">
        <f t="shared" si="9"/>
        <v>0</v>
      </c>
      <c r="G61" s="3">
        <f t="shared" si="10"/>
        <v>0</v>
      </c>
      <c r="H61" s="5">
        <f t="shared" si="11"/>
        <v>0</v>
      </c>
    </row>
    <row r="62" spans="1:8" ht="15">
      <c r="A62" s="488" t="s">
        <v>50</v>
      </c>
      <c r="B62" s="489" t="s">
        <v>51</v>
      </c>
      <c r="C62" s="490">
        <v>2</v>
      </c>
      <c r="D62" s="196"/>
      <c r="E62" s="197"/>
      <c r="F62" s="4">
        <f t="shared" si="9"/>
        <v>0</v>
      </c>
      <c r="G62" s="3">
        <f t="shared" si="10"/>
        <v>0</v>
      </c>
      <c r="H62" s="5">
        <f t="shared" si="11"/>
        <v>0</v>
      </c>
    </row>
    <row r="63" spans="1:8" ht="15">
      <c r="A63" s="494" t="s">
        <v>52</v>
      </c>
      <c r="B63" s="489" t="s">
        <v>47</v>
      </c>
      <c r="C63" s="490">
        <v>1</v>
      </c>
      <c r="D63" s="196"/>
      <c r="E63" s="197"/>
      <c r="F63" s="4">
        <f t="shared" si="9"/>
        <v>0</v>
      </c>
      <c r="G63" s="3">
        <f t="shared" si="10"/>
        <v>0</v>
      </c>
      <c r="H63" s="5">
        <f t="shared" si="11"/>
        <v>0</v>
      </c>
    </row>
    <row r="64" spans="1:8" ht="15">
      <c r="A64" s="488" t="s">
        <v>53</v>
      </c>
      <c r="B64" s="489" t="s">
        <v>47</v>
      </c>
      <c r="C64" s="490">
        <v>1</v>
      </c>
      <c r="D64" s="196"/>
      <c r="E64" s="197"/>
      <c r="F64" s="4">
        <f t="shared" si="9"/>
        <v>0</v>
      </c>
      <c r="G64" s="3">
        <f t="shared" si="10"/>
        <v>0</v>
      </c>
      <c r="H64" s="5">
        <f t="shared" si="11"/>
        <v>0</v>
      </c>
    </row>
    <row r="65" spans="1:8" ht="15">
      <c r="A65" s="488" t="s">
        <v>54</v>
      </c>
      <c r="B65" s="489" t="s">
        <v>47</v>
      </c>
      <c r="C65" s="490">
        <v>1</v>
      </c>
      <c r="D65" s="196"/>
      <c r="E65" s="197"/>
      <c r="F65" s="4">
        <f t="shared" si="9"/>
        <v>0</v>
      </c>
      <c r="G65" s="3">
        <f t="shared" si="10"/>
        <v>0</v>
      </c>
      <c r="H65" s="5">
        <f t="shared" si="11"/>
        <v>0</v>
      </c>
    </row>
    <row r="66" spans="1:8" ht="15.75" thickBot="1">
      <c r="A66" s="488" t="s">
        <v>55</v>
      </c>
      <c r="B66" s="489" t="s">
        <v>47</v>
      </c>
      <c r="C66" s="490">
        <v>1</v>
      </c>
      <c r="D66" s="196"/>
      <c r="E66" s="197"/>
      <c r="F66" s="4">
        <f t="shared" si="9"/>
        <v>0</v>
      </c>
      <c r="G66" s="3">
        <f t="shared" si="10"/>
        <v>0</v>
      </c>
      <c r="H66" s="5">
        <f t="shared" si="11"/>
        <v>0</v>
      </c>
    </row>
    <row r="67" spans="1:8" ht="16.5" thickBot="1">
      <c r="A67" s="199" t="s">
        <v>442</v>
      </c>
      <c r="B67" s="303"/>
      <c r="C67" s="304"/>
      <c r="D67" s="304"/>
      <c r="E67" s="305"/>
      <c r="F67" s="306">
        <f>ROUND(SUM(F5:F66),0)</f>
        <v>0</v>
      </c>
      <c r="G67" s="310">
        <f>ROUND(SUM(G5:G66),0)</f>
        <v>0</v>
      </c>
      <c r="H67" s="312">
        <f>F67+G67</f>
        <v>0</v>
      </c>
    </row>
    <row r="68" spans="1:8" ht="16.5" thickBot="1">
      <c r="A68" s="302" t="s">
        <v>443</v>
      </c>
      <c r="B68" s="307"/>
      <c r="C68" s="308"/>
      <c r="D68" s="308"/>
      <c r="E68" s="309"/>
      <c r="F68" s="200"/>
      <c r="G68" s="311"/>
      <c r="H68" s="313">
        <f>H67*21%</f>
        <v>0</v>
      </c>
    </row>
    <row r="69" spans="1:8" ht="16.5" thickBot="1">
      <c r="A69" s="302" t="s">
        <v>444</v>
      </c>
      <c r="B69" s="307"/>
      <c r="C69" s="308"/>
      <c r="D69" s="308"/>
      <c r="E69" s="309"/>
      <c r="F69" s="200"/>
      <c r="G69" s="311"/>
      <c r="H69" s="313">
        <f>H67*1.21</f>
        <v>0</v>
      </c>
    </row>
    <row r="70" spans="1:8" ht="15">
      <c r="A70" s="75" t="s">
        <v>56</v>
      </c>
      <c r="B70" s="12"/>
      <c r="C70" s="76"/>
      <c r="D70" s="6"/>
      <c r="E70" s="6"/>
      <c r="F70" s="7"/>
      <c r="G70" s="6"/>
      <c r="H70" s="7"/>
    </row>
    <row r="71" spans="1:8" ht="25.5">
      <c r="A71" s="14" t="s">
        <v>57</v>
      </c>
      <c r="B71" s="13"/>
      <c r="C71" s="8"/>
      <c r="D71" s="9"/>
      <c r="E71" s="9"/>
      <c r="F71" s="9"/>
      <c r="G71" s="9"/>
      <c r="H71" s="10"/>
    </row>
    <row r="72" spans="1:8" ht="38.25">
      <c r="A72" s="15" t="s">
        <v>58</v>
      </c>
      <c r="B72" s="12"/>
      <c r="C72" s="76"/>
      <c r="D72" s="6"/>
      <c r="E72" s="6"/>
      <c r="F72" s="7"/>
      <c r="G72" s="6"/>
      <c r="H72" s="7"/>
    </row>
    <row r="73" spans="1:8" ht="39" thickBot="1">
      <c r="A73" s="16" t="s">
        <v>59</v>
      </c>
      <c r="B73" s="12"/>
      <c r="C73" s="76"/>
      <c r="D73" s="6"/>
      <c r="E73" s="6"/>
      <c r="F73" s="7"/>
      <c r="G73" s="6"/>
      <c r="H73" s="7"/>
    </row>
  </sheetData>
  <sheetProtection algorithmName="SHA-512" hashValue="n65oXxQvZri7uHyhfBA9d33tTDg3sqB0pcCEDTs2xLYkZ+oDMq78bRXtsq7J8cZC81kTEknhESnM3h5Ryi2CsQ==" saltValue="+777pDxujAN2Ma0FuwrlLQ==" spinCount="100000" sheet="1" objects="1" scenarios="1"/>
  <mergeCells count="3">
    <mergeCell ref="A1:H1"/>
    <mergeCell ref="A2:H2"/>
    <mergeCell ref="A3:H3"/>
  </mergeCells>
  <printOptions/>
  <pageMargins left="0" right="0" top="0" bottom="0" header="0" footer="0"/>
  <pageSetup fitToHeight="0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 topLeftCell="A1">
      <selection activeCell="E21" sqref="E21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10.421875" style="0" customWidth="1"/>
    <col min="4" max="4" width="11.00390625" style="0" customWidth="1"/>
    <col min="5" max="5" width="16.7109375" style="0" customWidth="1"/>
    <col min="6" max="6" width="22.7109375" style="0" customWidth="1"/>
  </cols>
  <sheetData>
    <row r="1" spans="1:6" ht="25.5">
      <c r="A1" s="315" t="s">
        <v>188</v>
      </c>
      <c r="B1" s="316" t="s">
        <v>189</v>
      </c>
      <c r="C1" s="316" t="s">
        <v>190</v>
      </c>
      <c r="D1" s="316" t="s">
        <v>191</v>
      </c>
      <c r="E1" s="316" t="s">
        <v>192</v>
      </c>
      <c r="F1" s="317" t="s">
        <v>193</v>
      </c>
    </row>
    <row r="2" spans="1:6" ht="15" customHeight="1">
      <c r="A2" s="318" t="s">
        <v>194</v>
      </c>
      <c r="B2" s="495" t="s">
        <v>195</v>
      </c>
      <c r="C2" s="496" t="s">
        <v>10</v>
      </c>
      <c r="D2" s="497">
        <v>2</v>
      </c>
      <c r="E2" s="269"/>
      <c r="F2" s="319">
        <f aca="true" t="shared" si="0" ref="F2:F13">E2*D2</f>
        <v>0</v>
      </c>
    </row>
    <row r="3" spans="1:6" ht="15">
      <c r="A3" s="320" t="s">
        <v>196</v>
      </c>
      <c r="B3" s="498" t="s">
        <v>197</v>
      </c>
      <c r="C3" s="499" t="s">
        <v>10</v>
      </c>
      <c r="D3" s="500">
        <v>15</v>
      </c>
      <c r="E3" s="270"/>
      <c r="F3" s="319">
        <f t="shared" si="0"/>
        <v>0</v>
      </c>
    </row>
    <row r="4" spans="1:6" ht="15">
      <c r="A4" s="321" t="s">
        <v>198</v>
      </c>
      <c r="B4" s="501" t="s">
        <v>199</v>
      </c>
      <c r="C4" s="502" t="s">
        <v>10</v>
      </c>
      <c r="D4" s="503">
        <v>2</v>
      </c>
      <c r="E4" s="271"/>
      <c r="F4" s="319">
        <f t="shared" si="0"/>
        <v>0</v>
      </c>
    </row>
    <row r="5" spans="1:6" ht="15">
      <c r="A5" s="321" t="s">
        <v>200</v>
      </c>
      <c r="B5" s="501" t="s">
        <v>201</v>
      </c>
      <c r="C5" s="502" t="s">
        <v>202</v>
      </c>
      <c r="D5" s="503">
        <v>1</v>
      </c>
      <c r="E5" s="271"/>
      <c r="F5" s="319">
        <f t="shared" si="0"/>
        <v>0</v>
      </c>
    </row>
    <row r="6" spans="1:6" ht="15">
      <c r="A6" s="321" t="s">
        <v>203</v>
      </c>
      <c r="B6" s="504" t="s">
        <v>204</v>
      </c>
      <c r="C6" s="502" t="s">
        <v>202</v>
      </c>
      <c r="D6" s="503">
        <v>1</v>
      </c>
      <c r="E6" s="271"/>
      <c r="F6" s="319">
        <f t="shared" si="0"/>
        <v>0</v>
      </c>
    </row>
    <row r="7" spans="1:6" ht="15">
      <c r="A7" s="318" t="s">
        <v>205</v>
      </c>
      <c r="B7" s="505" t="s">
        <v>206</v>
      </c>
      <c r="C7" s="496" t="s">
        <v>25</v>
      </c>
      <c r="D7" s="506">
        <v>450</v>
      </c>
      <c r="E7" s="270"/>
      <c r="F7" s="319">
        <f t="shared" si="0"/>
        <v>0</v>
      </c>
    </row>
    <row r="8" spans="1:6" ht="15">
      <c r="A8" s="321" t="s">
        <v>207</v>
      </c>
      <c r="B8" s="504" t="s">
        <v>208</v>
      </c>
      <c r="C8" s="502" t="s">
        <v>202</v>
      </c>
      <c r="D8" s="503">
        <v>1</v>
      </c>
      <c r="E8" s="271"/>
      <c r="F8" s="319">
        <f t="shared" si="0"/>
        <v>0</v>
      </c>
    </row>
    <row r="9" spans="1:6" ht="15">
      <c r="A9" s="322">
        <v>8</v>
      </c>
      <c r="B9" s="504" t="s">
        <v>209</v>
      </c>
      <c r="C9" s="507" t="s">
        <v>202</v>
      </c>
      <c r="D9" s="507">
        <v>1</v>
      </c>
      <c r="E9" s="272"/>
      <c r="F9" s="319">
        <f t="shared" si="0"/>
        <v>0</v>
      </c>
    </row>
    <row r="10" spans="1:6" ht="15">
      <c r="A10" s="318" t="s">
        <v>210</v>
      </c>
      <c r="B10" s="504" t="s">
        <v>211</v>
      </c>
      <c r="C10" s="496" t="s">
        <v>202</v>
      </c>
      <c r="D10" s="506">
        <v>1</v>
      </c>
      <c r="E10" s="270"/>
      <c r="F10" s="319">
        <f t="shared" si="0"/>
        <v>0</v>
      </c>
    </row>
    <row r="11" spans="1:6" ht="15">
      <c r="A11" s="318" t="s">
        <v>212</v>
      </c>
      <c r="B11" s="504" t="s">
        <v>213</v>
      </c>
      <c r="C11" s="496" t="s">
        <v>202</v>
      </c>
      <c r="D11" s="506">
        <v>1</v>
      </c>
      <c r="E11" s="270"/>
      <c r="F11" s="319">
        <f t="shared" si="0"/>
        <v>0</v>
      </c>
    </row>
    <row r="12" spans="1:6" ht="15">
      <c r="A12" s="318" t="s">
        <v>214</v>
      </c>
      <c r="B12" s="504" t="s">
        <v>215</v>
      </c>
      <c r="C12" s="496" t="s">
        <v>202</v>
      </c>
      <c r="D12" s="506">
        <v>1</v>
      </c>
      <c r="E12" s="270"/>
      <c r="F12" s="319">
        <f t="shared" si="0"/>
        <v>0</v>
      </c>
    </row>
    <row r="13" spans="1:6" ht="15">
      <c r="A13" s="318" t="s">
        <v>216</v>
      </c>
      <c r="B13" s="508" t="s">
        <v>217</v>
      </c>
      <c r="C13" s="496" t="s">
        <v>10</v>
      </c>
      <c r="D13" s="506">
        <v>1</v>
      </c>
      <c r="E13" s="270"/>
      <c r="F13" s="319">
        <f t="shared" si="0"/>
        <v>0</v>
      </c>
    </row>
    <row r="14" spans="1:6" ht="15">
      <c r="A14" s="529" t="s">
        <v>445</v>
      </c>
      <c r="B14" s="530"/>
      <c r="C14" s="530"/>
      <c r="D14" s="530"/>
      <c r="E14" s="314"/>
      <c r="F14" s="323">
        <f>SUM(F2:F13)</f>
        <v>0</v>
      </c>
    </row>
    <row r="15" spans="1:6" ht="15">
      <c r="A15" s="531" t="s">
        <v>438</v>
      </c>
      <c r="B15" s="532"/>
      <c r="C15" s="324"/>
      <c r="D15" s="324"/>
      <c r="E15" s="324"/>
      <c r="F15" s="327">
        <f>F14*21%</f>
        <v>0</v>
      </c>
    </row>
    <row r="16" spans="1:6" ht="15.75" thickBot="1">
      <c r="A16" s="326" t="s">
        <v>441</v>
      </c>
      <c r="B16" s="325"/>
      <c r="C16" s="325"/>
      <c r="D16" s="325"/>
      <c r="E16" s="325"/>
      <c r="F16" s="328">
        <f>F14*1.21</f>
        <v>0</v>
      </c>
    </row>
  </sheetData>
  <sheetProtection algorithmName="SHA-512" hashValue="+GUGLZ3bXDagDffh5gXPDzfReUNJrbYk9wR3DFNamCHdDzeIqBeI0guOXo4sbTVvq5TUl+xzwU39Fz+q4XbKfA==" saltValue="KISNnEaMqJMKiOa5iNiElQ==" spinCount="100000" sheet="1" objects="1" scenarios="1"/>
  <mergeCells count="2">
    <mergeCell ref="A14:D14"/>
    <mergeCell ref="A15:B15"/>
  </mergeCells>
  <conditionalFormatting sqref="F2:F13">
    <cfRule type="cellIs" priority="1" dxfId="0" operator="greaterThan" stopIfTrue="1">
      <formula>499999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A2:A8 A10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Hornak Lubomir</dc:creator>
  <cp:keywords/>
  <dc:description/>
  <cp:lastModifiedBy>KH</cp:lastModifiedBy>
  <cp:lastPrinted>2018-07-24T15:39:47Z</cp:lastPrinted>
  <dcterms:created xsi:type="dcterms:W3CDTF">2016-02-18T12:33:31Z</dcterms:created>
  <dcterms:modified xsi:type="dcterms:W3CDTF">2018-07-24T15:39:57Z</dcterms:modified>
  <cp:category/>
  <cp:version/>
  <cp:contentType/>
  <cp:contentStatus/>
</cp:coreProperties>
</file>