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'Položky'!$A$1:$G$74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<sst xmlns="http://schemas.openxmlformats.org/spreadsheetml/2006/main" count="272" uniqueCount="184">
  <si>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</si>
  <si>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</si>
  <si>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</si>
  <si>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</si>
  <si>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</si>
  <si>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</si>
  <si>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</si>
  <si>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</si>
  <si>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</si>
  <si>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</si>
  <si>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</si>
  <si>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</si>
  <si>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</si>
  <si>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</si>
  <si>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</si>
  <si>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</si>
  <si>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</si>
  <si>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</si>
  <si>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</si>
  <si>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</si>
  <si>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</si>
  <si>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</si>
  <si>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</si>
  <si>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</si>
  <si>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</si>
  <si>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</si>
  <si>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</si>
  <si>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</si>
  <si>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</si>
  <si>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</si>
  <si>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</si>
  <si>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</si>
  <si>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</si>
  <si>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</si>
  <si>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</si>
  <si>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</si>
  <si>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</si>
  <si>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</si>
  <si>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</si>
  <si>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</si>
  <si>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</si>
  <si>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</si>
  <si>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</si>
  <si>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</si>
  <si>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</si>
  <si>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</si>
  <si>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</si>
  <si>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</si>
  <si>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</si>
  <si>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</si>
  <si>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</si>
  <si>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</si>
  <si>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</si>
  <si>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</si>
  <si>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</si>
  <si>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</si>
  <si>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</si>
  <si>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</si>
  <si>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</si>
  <si>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</si>
  <si>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</si>
  <si>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</si>
  <si>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</si>
  <si>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</si>
  <si>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</si>
  <si>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</si>
  <si>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</si>
  <si>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</si>
  <si>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</si>
  <si>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</si>
  <si>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</si>
  <si>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</si>
  <si>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</si>
  <si>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</si>
  <si>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</si>
  <si>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2017-M120</t>
  </si>
  <si>
    <t>Podzemní garáže v budově MŽP</t>
  </si>
  <si>
    <t>01</t>
  </si>
  <si>
    <t>Podzemní garáže</t>
  </si>
  <si>
    <t>Oprava střechy</t>
  </si>
  <si>
    <t>4</t>
  </si>
  <si>
    <t>Vodorovné konstrukce</t>
  </si>
  <si>
    <t>457311118R00</t>
  </si>
  <si>
    <t>Vyrovnávací beton výplňový nebo spádový C25/30 rampa</t>
  </si>
  <si>
    <t>m3</t>
  </si>
  <si>
    <t>0,6*5,3*0,12*0,5</t>
  </si>
  <si>
    <t>631361921RT4</t>
  </si>
  <si>
    <t>Výztuž mazanin svařovanou sítí z drátů tažených svařovaná síť - drát 6,0 mm, oka 100/100 mm</t>
  </si>
  <si>
    <t>t</t>
  </si>
  <si>
    <t>1*5,3*4,4*0,001</t>
  </si>
  <si>
    <t>5</t>
  </si>
  <si>
    <t>Komunikace</t>
  </si>
  <si>
    <t>596245021R00</t>
  </si>
  <si>
    <t xml:space="preserve">Kladení zámkové dlažby tl. 6 cm do MC tl. 4 cm </t>
  </si>
  <si>
    <t>m2</t>
  </si>
  <si>
    <t>631312511R00</t>
  </si>
  <si>
    <t xml:space="preserve">Mazanina betonová tl. 5 - 8 cm B 12,5 (C 12/15) </t>
  </si>
  <si>
    <t>0,05*103</t>
  </si>
  <si>
    <t>631361921RT9</t>
  </si>
  <si>
    <t>Výztuž mazanin svařovanou sítí z drátů tažených svařovaná síť - drát 8,0 mm, oka 150/150 mm</t>
  </si>
  <si>
    <t>103*1,1*5,4*0,001</t>
  </si>
  <si>
    <t>631571005</t>
  </si>
  <si>
    <t xml:space="preserve">Násyp z kameniva těženého praného 16-32 </t>
  </si>
  <si>
    <t>0,06*142,4</t>
  </si>
  <si>
    <t>632922913R00</t>
  </si>
  <si>
    <t xml:space="preserve">Kladení dlaždic 50 x 50 cm na terče plastové </t>
  </si>
  <si>
    <t>30,5+70,3</t>
  </si>
  <si>
    <t>5001</t>
  </si>
  <si>
    <t xml:space="preserve">Betonový spádový klín </t>
  </si>
  <si>
    <t>m</t>
  </si>
  <si>
    <t>59245308</t>
  </si>
  <si>
    <t>Dlažba BEST KLASIKO přírodní  20x10x6</t>
  </si>
  <si>
    <t>103*1,02</t>
  </si>
  <si>
    <t>59245601</t>
  </si>
  <si>
    <t>Dlaždice betonová - doplnění dlaždic - 20%</t>
  </si>
  <si>
    <t>(30,5+70,3)*0,2-0,16</t>
  </si>
  <si>
    <t>9</t>
  </si>
  <si>
    <t>Ostatní konstrukce, bourání</t>
  </si>
  <si>
    <t>113106121R00</t>
  </si>
  <si>
    <t xml:space="preserve">Rozebrání dlažeb z betonových dlaždic na sucho </t>
  </si>
  <si>
    <t>712990812R00</t>
  </si>
  <si>
    <t>Odstranění násypu nebo nánosu tl. 3 - 5 cm (očištění a kontrola původní hydroizolace)</t>
  </si>
  <si>
    <t>7,285*36,475</t>
  </si>
  <si>
    <t>963051113R00</t>
  </si>
  <si>
    <t>Bourání ŽB stropů deskových tl. nad 8 cm (spádové klíny a stáv.bet.krytu)</t>
  </si>
  <si>
    <t>9001</t>
  </si>
  <si>
    <t xml:space="preserve">Demontáž oplocení </t>
  </si>
  <si>
    <t>4+6,85+3,25+5</t>
  </si>
  <si>
    <t>91</t>
  </si>
  <si>
    <t>Doplňující práce na komunikaci</t>
  </si>
  <si>
    <t>917762111R00</t>
  </si>
  <si>
    <t xml:space="preserve">Osazení ležat. obrub. bet. s opěrou, lože z B 12,5 </t>
  </si>
  <si>
    <t>900-1</t>
  </si>
  <si>
    <t xml:space="preserve">Zpětná montáž oplocení </t>
  </si>
  <si>
    <t>59217465</t>
  </si>
  <si>
    <t>Obrubník parkový  100/8/25</t>
  </si>
  <si>
    <t>kus</t>
  </si>
  <si>
    <t>99</t>
  </si>
  <si>
    <t>Staveništní přesun hmot</t>
  </si>
  <si>
    <t>998223011R00</t>
  </si>
  <si>
    <t xml:space="preserve">Přesun hmot, pozemní komunikace, kryt dlážděný </t>
  </si>
  <si>
    <t>712</t>
  </si>
  <si>
    <t>Živičné krytiny</t>
  </si>
  <si>
    <t>712371801RZ4</t>
  </si>
  <si>
    <t>Povlaková krytina střech do 10°, fólií PVC 1 vrstva - včetně dod. fólie tl.1,5mm</t>
  </si>
  <si>
    <t>142,4+70,3+103</t>
  </si>
  <si>
    <t>0,2*(10,2+36,5+6+26)</t>
  </si>
  <si>
    <t>712378005R00</t>
  </si>
  <si>
    <t xml:space="preserve">Stěnová lišta poplastovaná rš.70 mm </t>
  </si>
  <si>
    <t>10,2+36,5+6+5,3+26</t>
  </si>
  <si>
    <t>712378007R00</t>
  </si>
  <si>
    <t xml:space="preserve">Rohová lišta vnitřní poplastovaná rš.100 mm </t>
  </si>
  <si>
    <t>10,2+36,5+6+26</t>
  </si>
  <si>
    <t>712391171RZ3</t>
  </si>
  <si>
    <t>Povlaková krytina střech do 10°, podklad. textilie 1 vrstva - včetně dodávky textilie Arabeva 300g/m2</t>
  </si>
  <si>
    <t>712391172RZ3</t>
  </si>
  <si>
    <t>142,4+103</t>
  </si>
  <si>
    <t>712391175R00</t>
  </si>
  <si>
    <t xml:space="preserve">Připevnění izolace kotvicími pásky, úhelníky </t>
  </si>
  <si>
    <t>3,25+4+3,6</t>
  </si>
  <si>
    <t>712391176R00</t>
  </si>
  <si>
    <t xml:space="preserve">Připevnění izolace kotvicími terči </t>
  </si>
  <si>
    <t>(142,4+703+103)*4</t>
  </si>
  <si>
    <t>712801001R00</t>
  </si>
  <si>
    <t xml:space="preserve">Nopová fólie </t>
  </si>
  <si>
    <t>712000</t>
  </si>
  <si>
    <t>712001</t>
  </si>
  <si>
    <t xml:space="preserve">Zdvojení fólie pod podložkami </t>
  </si>
  <si>
    <t>998712201R00</t>
  </si>
  <si>
    <t xml:space="preserve">Přesun hmot pro povlakové krytiny, výšky do 6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</si>
  <si>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</si>
  <si>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</si>
  <si>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</si>
  <si>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</si>
  <si>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</si>
  <si>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</si>
  <si>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</si>
  <si>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</si>
  <si>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Zařízení staveniště</t>
  </si>
  <si>
    <t>Režie a doprava</t>
  </si>
  <si>
    <t xml:space="preserve">Nerezový úhelník Tahokov L 60x40 + nasouvací lišta </t>
  </si>
  <si>
    <t>Povlaková krytina střech do 10°, ochran. textilie 1 vrstva - včetně dodávky textilie Arabeva 300g/m2</t>
  </si>
  <si>
    <t>CENA ZA OBJEKT CELKEM*</t>
  </si>
  <si>
    <t>Pozn.: *nabídková cena účastníka zadávacího řízení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</si>
</sst>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3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3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3" fillId="33" borderId="56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9" fillId="0" borderId="0" xfId="46" applyFont="1" applyAlignment="1">
      <alignment horizontal="centerContinuous"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4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4" fillId="33" borderId="19" xfId="46" applyNumberFormat="1" applyFont="1" applyFill="1" applyBorder="1">
      <alignment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7" xfId="46" applyNumberFormat="1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3" fillId="0" borderId="58" xfId="46" applyFont="1" applyBorder="1" applyAlignment="1">
      <alignment horizontal="center"/>
      <protection/>
    </xf>
    <xf numFmtId="49" fontId="3" fillId="0" borderId="58" xfId="46" applyNumberFormat="1" applyFont="1" applyBorder="1" applyAlignment="1">
      <alignment horizontal="left"/>
      <protection/>
    </xf>
    <xf numFmtId="0" fontId="3" fillId="0" borderId="59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11" fillId="0" borderId="0" xfId="46" applyFont="1">
      <alignment/>
      <protection/>
    </xf>
    <xf numFmtId="0" fontId="7" fillId="0" borderId="60" xfId="46" applyFont="1" applyBorder="1" applyAlignment="1">
      <alignment horizontal="center" vertical="top"/>
      <protection/>
    </xf>
    <xf numFmtId="49" fontId="7" fillId="0" borderId="60" xfId="46" applyNumberFormat="1" applyFont="1" applyBorder="1" applyAlignment="1">
      <alignment horizontal="left" vertical="top"/>
      <protection/>
    </xf>
    <xf numFmtId="0" fontId="7" fillId="0" borderId="60" xfId="46" applyFont="1" applyBorder="1" applyAlignment="1">
      <alignment vertical="top" wrapText="1"/>
      <protection/>
    </xf>
    <xf numFmtId="49" fontId="7" fillId="0" borderId="60" xfId="46" applyNumberFormat="1" applyFont="1" applyBorder="1" applyAlignment="1">
      <alignment horizontal="center" shrinkToFit="1"/>
      <protection/>
    </xf>
    <xf numFmtId="4" fontId="7" fillId="0" borderId="60" xfId="46" applyNumberFormat="1" applyFont="1" applyBorder="1" applyAlignment="1">
      <alignment horizontal="right"/>
      <protection/>
    </xf>
    <xf numFmtId="4" fontId="7" fillId="0" borderId="60" xfId="46" applyNumberFormat="1" applyFont="1" applyBorder="1">
      <alignment/>
      <protection/>
    </xf>
    <xf numFmtId="0" fontId="11" fillId="0" borderId="0" xfId="46" applyFont="1">
      <alignment/>
      <protection/>
    </xf>
    <xf numFmtId="0" fontId="4" fillId="0" borderId="58" xfId="46" applyFont="1" applyBorder="1" applyAlignment="1">
      <alignment horizontal="center"/>
      <protection/>
    </xf>
    <xf numFmtId="0" fontId="12" fillId="0" borderId="0" xfId="46" applyFont="1" applyAlignment="1">
      <alignment wrapText="1"/>
      <protection/>
    </xf>
    <xf numFmtId="49" fontId="4" fillId="0" borderId="58" xfId="46" applyNumberFormat="1" applyFont="1" applyBorder="1" applyAlignment="1">
      <alignment horizontal="right"/>
      <protection/>
    </xf>
    <xf numFmtId="4" fontId="13" fillId="34" borderId="61" xfId="46" applyNumberFormat="1" applyFont="1" applyFill="1" applyBorder="1" applyAlignment="1">
      <alignment horizontal="right" wrapText="1"/>
      <protection/>
    </xf>
    <xf numFmtId="0" fontId="13" fillId="34" borderId="42" xfId="46" applyFont="1" applyFill="1" applyBorder="1" applyAlignment="1">
      <alignment horizontal="left" wrapText="1"/>
      <protection/>
    </xf>
    <xf numFmtId="0" fontId="13" fillId="0" borderId="22" xfId="0" applyFont="1" applyBorder="1" applyAlignment="1">
      <alignment horizontal="right"/>
    </xf>
    <xf numFmtId="0" fontId="0" fillId="33" borderId="19" xfId="46" applyFill="1" applyBorder="1" applyAlignment="1">
      <alignment horizontal="center"/>
      <protection/>
    </xf>
    <xf numFmtId="49" fontId="15" fillId="33" borderId="19" xfId="46" applyNumberFormat="1" applyFont="1" applyFill="1" applyBorder="1" applyAlignment="1">
      <alignment horizontal="left"/>
      <protection/>
    </xf>
    <xf numFmtId="0" fontId="15" fillId="33" borderId="59" xfId="46" applyFont="1" applyFill="1" applyBorder="1">
      <alignment/>
      <protection/>
    </xf>
    <xf numFmtId="0" fontId="0" fillId="33" borderId="18" xfId="46" applyFill="1" applyBorder="1" applyAlignment="1">
      <alignment horizontal="center"/>
      <protection/>
    </xf>
    <xf numFmtId="4" fontId="0" fillId="33" borderId="18" xfId="46" applyNumberFormat="1" applyFill="1" applyBorder="1" applyAlignment="1">
      <alignment horizontal="right"/>
      <protection/>
    </xf>
    <xf numFmtId="4" fontId="0" fillId="33" borderId="17" xfId="46" applyNumberFormat="1" applyFill="1" applyBorder="1" applyAlignment="1">
      <alignment horizontal="right"/>
      <protection/>
    </xf>
    <xf numFmtId="4" fontId="3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4" fontId="7" fillId="0" borderId="60" xfId="46" applyNumberFormat="1" applyFont="1" applyFill="1" applyBorder="1" applyAlignment="1">
      <alignment horizontal="right"/>
      <protection/>
    </xf>
    <xf numFmtId="166" fontId="0" fillId="0" borderId="59" xfId="0" applyNumberFormat="1" applyBorder="1" applyAlignment="1">
      <alignment horizontal="right" indent="2"/>
    </xf>
    <xf numFmtId="166" fontId="0" fillId="0" borderId="24" xfId="0" applyNumberFormat="1" applyBorder="1" applyAlignment="1">
      <alignment horizontal="right" indent="2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8" xfId="46" applyFont="1" applyBorder="1" applyAlignment="1">
      <alignment horizontal="left"/>
      <protection/>
    </xf>
    <xf numFmtId="3" fontId="3" fillId="33" borderId="38" xfId="0" applyNumberFormat="1" applyFont="1" applyFill="1" applyBorder="1" applyAlignment="1">
      <alignment horizontal="right"/>
    </xf>
    <xf numFmtId="3" fontId="3" fillId="33" borderId="57" xfId="0" applyNumberFormat="1" applyFont="1" applyFill="1" applyBorder="1" applyAlignment="1">
      <alignment horizontal="right"/>
    </xf>
    <xf numFmtId="49" fontId="13" fillId="34" borderId="69" xfId="46" applyNumberFormat="1" applyFont="1" applyFill="1" applyBorder="1" applyAlignment="1">
      <alignment horizontal="left" wrapText="1"/>
      <protection/>
    </xf>
    <xf numFmtId="49" fontId="14" fillId="0" borderId="70" xfId="0" applyNumberFormat="1" applyFont="1" applyBorder="1" applyAlignment="1">
      <alignment horizontal="left" wrapText="1"/>
    </xf>
    <xf numFmtId="0" fontId="8" fillId="0" borderId="0" xfId="46" applyFont="1" applyAlignment="1">
      <alignment horizontal="center"/>
      <protection/>
    </xf>
    <xf numFmtId="49" fontId="0" fillId="0" borderId="65" xfId="46" applyNumberFormat="1" applyFont="1" applyBorder="1" applyAlignment="1">
      <alignment horizontal="center"/>
      <protection/>
    </xf>
    <xf numFmtId="0" fontId="0" fillId="0" borderId="67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8" xfId="46" applyBorder="1" applyAlignment="1">
      <alignment horizontal="center" shrinkToFit="1"/>
      <protection/>
    </xf>
    <xf numFmtId="166" fontId="0" fillId="0" borderId="71" xfId="0" applyNumberFormat="1" applyBorder="1" applyAlignment="1">
      <alignment horizontal="right" indent="2"/>
    </xf>
    <xf numFmtId="166" fontId="0" fillId="0" borderId="72" xfId="0" applyNumberFormat="1" applyBorder="1" applyAlignment="1">
      <alignment horizontal="right" indent="2"/>
    </xf>
    <xf numFmtId="166" fontId="6" fillId="33" borderId="73" xfId="0" applyNumberFormat="1" applyFont="1" applyFill="1" applyBorder="1" applyAlignment="1">
      <alignment horizontal="right" indent="2"/>
    </xf>
    <xf numFmtId="166" fontId="6" fillId="33" borderId="74" xfId="0" applyNumberFormat="1" applyFont="1" applyFill="1" applyBorder="1" applyAlignment="1">
      <alignment horizontal="right" indent="2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55"/>
  <sheetViews>
    <sheetView tabSelected="1" workbookViewId="0" topLeftCell="A4">
      <selection activeCell="H38" sqref="H38:H3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Oprava střechy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4"/>
      <c r="D8" s="204"/>
      <c r="E8" s="20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4">
        <f>Projektant</f>
        <v>0</v>
      </c>
      <c r="D9" s="204"/>
      <c r="E9" s="205"/>
      <c r="F9" s="11"/>
      <c r="G9" s="33"/>
      <c r="H9" s="34"/>
    </row>
    <row r="10" spans="1:8" ht="12.75">
      <c r="A10" s="28" t="s">
        <v>14</v>
      </c>
      <c r="B10" s="11"/>
      <c r="C10" s="204"/>
      <c r="D10" s="204"/>
      <c r="E10" s="204"/>
      <c r="F10" s="35"/>
      <c r="G10" s="36"/>
      <c r="H10" s="37"/>
    </row>
    <row r="11" spans="1:57" ht="13.5" customHeight="1">
      <c r="A11" s="28" t="s">
        <v>15</v>
      </c>
      <c r="B11" s="11"/>
      <c r="C11" s="204"/>
      <c r="D11" s="204"/>
      <c r="E11" s="204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6"/>
      <c r="D12" s="206"/>
      <c r="E12" s="20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Rekapitulace!A19</f>
        <v>Zařízení staveniště</v>
      </c>
      <c r="E15" s="57"/>
      <c r="F15" s="58"/>
      <c r="G15" s="55">
        <f>Rekapitulace!I19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Rekapitulace!A20</f>
        <v>Režie a doprava</v>
      </c>
      <c r="E16" s="60"/>
      <c r="F16" s="61"/>
      <c r="G16" s="55">
        <f>Rekapitulace!I20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2">
        <f>ROUND(C23-F32,0)</f>
        <v>0</v>
      </c>
      <c r="G30" s="203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ROUND(PRODUCT(F30,C31/100),1)</f>
        <v>0</v>
      </c>
      <c r="G31" s="203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3.5" thickBot="1">
      <c r="A33" s="84" t="s">
        <v>44</v>
      </c>
      <c r="B33" s="88"/>
      <c r="C33" s="89">
        <f>SazbaDPH2</f>
        <v>0</v>
      </c>
      <c r="D33" s="85" t="s">
        <v>45</v>
      </c>
      <c r="E33" s="61"/>
      <c r="F33" s="227">
        <f>ROUND(PRODUCT(F32,C33/100),1)</f>
        <v>0</v>
      </c>
      <c r="G33" s="228"/>
    </row>
    <row r="34" spans="1:7" s="92" customFormat="1" ht="19.5" customHeight="1" thickBot="1" thickTop="1">
      <c r="A34" s="90" t="s">
        <v>182</v>
      </c>
      <c r="B34" s="91"/>
      <c r="C34" s="91"/>
      <c r="D34" s="91"/>
      <c r="E34" s="91"/>
      <c r="F34" s="229">
        <f>CEILING(SUM(F30:F33),IF(SUM(F30:F33)&gt;=0,1,-1))</f>
        <v>0</v>
      </c>
      <c r="G34" s="230"/>
    </row>
    <row r="36" spans="1:8" ht="12.75">
      <c r="A36" s="93" t="s">
        <v>46</v>
      </c>
      <c r="B36" s="93"/>
      <c r="C36" s="93"/>
      <c r="D36" s="93"/>
      <c r="E36" s="93"/>
      <c r="F36" s="93"/>
      <c r="G36" s="93"/>
      <c r="H36" t="s">
        <v>5</v>
      </c>
    </row>
    <row r="37" spans="1:8" ht="14.25" customHeight="1">
      <c r="A37" s="93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4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4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4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4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4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4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4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4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9"/>
      <c r="C46" s="209"/>
      <c r="D46" s="209"/>
      <c r="E46" s="209"/>
      <c r="F46" s="209"/>
      <c r="G46" s="209"/>
    </row>
    <row r="47" spans="2:7" ht="12.75">
      <c r="B47" s="209" t="s">
        <v>183</v>
      </c>
      <c r="C47" s="209"/>
      <c r="D47" s="209"/>
      <c r="E47" s="209"/>
      <c r="F47" s="209"/>
      <c r="G47" s="209"/>
    </row>
    <row r="48" spans="2:7" ht="12.75">
      <c r="B48" s="209"/>
      <c r="C48" s="209"/>
      <c r="D48" s="209"/>
      <c r="E48" s="209"/>
      <c r="F48" s="209"/>
      <c r="G48" s="209"/>
    </row>
    <row r="49" spans="2:7" ht="12.75">
      <c r="B49" s="209"/>
      <c r="C49" s="209"/>
      <c r="D49" s="209"/>
      <c r="E49" s="209"/>
      <c r="F49" s="209"/>
      <c r="G49" s="209"/>
    </row>
    <row r="50" spans="2:7" ht="12.75">
      <c r="B50" s="209"/>
      <c r="C50" s="209"/>
      <c r="D50" s="209"/>
      <c r="E50" s="209"/>
      <c r="F50" s="209"/>
      <c r="G50" s="209"/>
    </row>
    <row r="51" spans="2:7" ht="12.75">
      <c r="B51" s="209"/>
      <c r="C51" s="209"/>
      <c r="D51" s="209"/>
      <c r="E51" s="209"/>
      <c r="F51" s="209"/>
      <c r="G51" s="209"/>
    </row>
    <row r="52" spans="2:7" ht="12.75">
      <c r="B52" s="209"/>
      <c r="C52" s="209"/>
      <c r="D52" s="209"/>
      <c r="E52" s="209"/>
      <c r="F52" s="209"/>
      <c r="G52" s="209"/>
    </row>
    <row r="53" spans="2:7" ht="12.75">
      <c r="B53" s="209"/>
      <c r="C53" s="209"/>
      <c r="D53" s="209"/>
      <c r="E53" s="209"/>
      <c r="F53" s="209"/>
      <c r="G53" s="209"/>
    </row>
    <row r="54" spans="2:7" ht="12.75">
      <c r="B54" s="209"/>
      <c r="C54" s="209"/>
      <c r="D54" s="209"/>
      <c r="E54" s="209"/>
      <c r="F54" s="209"/>
      <c r="G54" s="209"/>
    </row>
    <row r="55" spans="2:7" ht="12.75">
      <c r="B55" s="209"/>
      <c r="C55" s="209"/>
      <c r="D55" s="209"/>
      <c r="E55" s="209"/>
      <c r="F55" s="209"/>
      <c r="G55" s="209"/>
    </row>
  </sheetData>
  <sheetProtection/>
  <mergeCells count="22">
    <mergeCell ref="B54:G54"/>
    <mergeCell ref="B55:G55"/>
    <mergeCell ref="B46:G46"/>
    <mergeCell ref="B47:G47"/>
    <mergeCell ref="B48:G48"/>
    <mergeCell ref="B49:G49"/>
    <mergeCell ref="B50:G50"/>
    <mergeCell ref="B51:G51"/>
    <mergeCell ref="A23:B23"/>
    <mergeCell ref="F31:G31"/>
    <mergeCell ref="F32:G32"/>
    <mergeCell ref="B52:G52"/>
    <mergeCell ref="B53:G53"/>
    <mergeCell ref="F33:G33"/>
    <mergeCell ref="F34:G34"/>
    <mergeCell ref="B37:G45"/>
    <mergeCell ref="F30:G30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&amp;LPříloha č. 8 - SLEPÝ ROZPOČET&amp;RVZ: Oprava střechy podzemních garáží v budově MŽP</oddHeader>
    <oddFooter>&amp;L&amp;9Zpracováno programem &amp;"Arial CE,Tučné"BUILDpower,  © RTS, a.s.&amp;R&amp;"Arial,Obyčejné"&amp;A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47</v>
      </c>
      <c r="B1" s="212"/>
      <c r="C1" s="95" t="str">
        <f>CONCATENATE(cislostavby," ",nazevstavby)</f>
        <v>2017-M120 Podzemní garáže v budově MŽP</v>
      </c>
      <c r="D1" s="96"/>
      <c r="E1" s="97"/>
      <c r="F1" s="96"/>
      <c r="G1" s="98" t="s">
        <v>48</v>
      </c>
      <c r="H1" s="99">
        <v>1</v>
      </c>
      <c r="I1" s="100"/>
    </row>
    <row r="2" spans="1:9" ht="13.5" thickBot="1">
      <c r="A2" s="213" t="s">
        <v>49</v>
      </c>
      <c r="B2" s="214"/>
      <c r="C2" s="101" t="str">
        <f>CONCATENATE(cisloobjektu," ",nazevobjektu)</f>
        <v>01 Podzemní garáže</v>
      </c>
      <c r="D2" s="102"/>
      <c r="E2" s="103"/>
      <c r="F2" s="102"/>
      <c r="G2" s="215" t="s">
        <v>79</v>
      </c>
      <c r="H2" s="216"/>
      <c r="I2" s="217"/>
    </row>
    <row r="3" ht="13.5" thickTop="1">
      <c r="F3" s="34"/>
    </row>
    <row r="4" spans="1:9" ht="19.5" customHeight="1">
      <c r="A4" s="104" t="s">
        <v>50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4" customFormat="1" ht="13.5" thickBot="1">
      <c r="A6" s="107"/>
      <c r="B6" s="108" t="s">
        <v>51</v>
      </c>
      <c r="C6" s="108"/>
      <c r="D6" s="109"/>
      <c r="E6" s="110" t="s">
        <v>52</v>
      </c>
      <c r="F6" s="111" t="s">
        <v>53</v>
      </c>
      <c r="G6" s="111" t="s">
        <v>54</v>
      </c>
      <c r="H6" s="111" t="s">
        <v>55</v>
      </c>
      <c r="I6" s="112" t="s">
        <v>30</v>
      </c>
    </row>
    <row r="7" spans="1:9" s="34" customFormat="1" ht="12.75">
      <c r="A7" s="197" t="str">
        <f>Položky!B7</f>
        <v>4</v>
      </c>
      <c r="B7" s="113" t="str">
        <f>Položky!C7</f>
        <v>Vodorovné konstrukce</v>
      </c>
      <c r="D7" s="114"/>
      <c r="E7" s="198">
        <f>Položky!BA12</f>
        <v>0</v>
      </c>
      <c r="F7" s="199">
        <f>Položky!BB12</f>
        <v>0</v>
      </c>
      <c r="G7" s="199">
        <f>Položky!BC12</f>
        <v>0</v>
      </c>
      <c r="H7" s="199">
        <f>Položky!BD12</f>
        <v>0</v>
      </c>
      <c r="I7" s="200">
        <f>Položky!BE12</f>
        <v>0</v>
      </c>
    </row>
    <row r="8" spans="1:9" s="34" customFormat="1" ht="12.75">
      <c r="A8" s="197" t="str">
        <f>Položky!B13</f>
        <v>5</v>
      </c>
      <c r="B8" s="113" t="str">
        <f>Položky!C13</f>
        <v>Komunikace</v>
      </c>
      <c r="D8" s="114"/>
      <c r="E8" s="198">
        <f>Položky!BA28</f>
        <v>0</v>
      </c>
      <c r="F8" s="199">
        <f>Položky!BB28</f>
        <v>0</v>
      </c>
      <c r="G8" s="199">
        <f>Položky!BC28</f>
        <v>0</v>
      </c>
      <c r="H8" s="199">
        <f>Položky!BD28</f>
        <v>0</v>
      </c>
      <c r="I8" s="200">
        <f>Položky!BE28</f>
        <v>0</v>
      </c>
    </row>
    <row r="9" spans="1:9" s="34" customFormat="1" ht="12.75">
      <c r="A9" s="197" t="str">
        <f>Položky!B29</f>
        <v>9</v>
      </c>
      <c r="B9" s="113" t="str">
        <f>Položky!C29</f>
        <v>Ostatní konstrukce, bourání</v>
      </c>
      <c r="D9" s="114"/>
      <c r="E9" s="198">
        <f>Položky!BA37</f>
        <v>0</v>
      </c>
      <c r="F9" s="199">
        <f>Položky!BB37</f>
        <v>0</v>
      </c>
      <c r="G9" s="199">
        <f>Položky!BC37</f>
        <v>0</v>
      </c>
      <c r="H9" s="199">
        <f>Položky!BD37</f>
        <v>0</v>
      </c>
      <c r="I9" s="200">
        <f>Položky!BE37</f>
        <v>0</v>
      </c>
    </row>
    <row r="10" spans="1:9" s="34" customFormat="1" ht="12.75">
      <c r="A10" s="197" t="str">
        <f>Položky!B38</f>
        <v>91</v>
      </c>
      <c r="B10" s="113" t="str">
        <f>Položky!C38</f>
        <v>Doplňující práce na komunikaci</v>
      </c>
      <c r="D10" s="114"/>
      <c r="E10" s="198">
        <f>Položky!BA43</f>
        <v>0</v>
      </c>
      <c r="F10" s="199">
        <f>Položky!BB43</f>
        <v>0</v>
      </c>
      <c r="G10" s="199">
        <f>Položky!BC43</f>
        <v>0</v>
      </c>
      <c r="H10" s="199">
        <f>Položky!BD43</f>
        <v>0</v>
      </c>
      <c r="I10" s="200">
        <f>Položky!BE43</f>
        <v>0</v>
      </c>
    </row>
    <row r="11" spans="1:9" s="34" customFormat="1" ht="12.75">
      <c r="A11" s="197" t="str">
        <f>Položky!B44</f>
        <v>99</v>
      </c>
      <c r="B11" s="113" t="str">
        <f>Položky!C44</f>
        <v>Staveništní přesun hmot</v>
      </c>
      <c r="D11" s="114"/>
      <c r="E11" s="198">
        <f>Položky!BA46</f>
        <v>0</v>
      </c>
      <c r="F11" s="199">
        <f>Položky!BB46</f>
        <v>0</v>
      </c>
      <c r="G11" s="199">
        <f>Položky!BC46</f>
        <v>0</v>
      </c>
      <c r="H11" s="199">
        <f>Položky!BD46</f>
        <v>0</v>
      </c>
      <c r="I11" s="200">
        <f>Položky!BE46</f>
        <v>0</v>
      </c>
    </row>
    <row r="12" spans="1:9" s="34" customFormat="1" ht="12.75">
      <c r="A12" s="197" t="str">
        <f>Položky!B47</f>
        <v>712</v>
      </c>
      <c r="B12" s="113" t="str">
        <f>Položky!C47</f>
        <v>Živičné krytiny</v>
      </c>
      <c r="D12" s="114"/>
      <c r="E12" s="198">
        <f>Položky!BA69</f>
        <v>0</v>
      </c>
      <c r="F12" s="199">
        <f>Položky!BB69</f>
        <v>0</v>
      </c>
      <c r="G12" s="199">
        <f>Položky!BC69</f>
        <v>0</v>
      </c>
      <c r="H12" s="199">
        <f>Položky!BD69</f>
        <v>0</v>
      </c>
      <c r="I12" s="200">
        <f>Položky!BE69</f>
        <v>0</v>
      </c>
    </row>
    <row r="13" spans="1:9" s="34" customFormat="1" ht="13.5" thickBot="1">
      <c r="A13" s="197" t="str">
        <f>Položky!B70</f>
        <v>D96</v>
      </c>
      <c r="B13" s="113" t="str">
        <f>Položky!C70</f>
        <v>Přesuny suti a vybouraných hmot</v>
      </c>
      <c r="D13" s="114"/>
      <c r="E13" s="198">
        <f>Položky!BA74</f>
        <v>0</v>
      </c>
      <c r="F13" s="199">
        <f>Položky!BB74</f>
        <v>0</v>
      </c>
      <c r="G13" s="199">
        <f>Položky!BC74</f>
        <v>0</v>
      </c>
      <c r="H13" s="199">
        <f>Položky!BD74</f>
        <v>0</v>
      </c>
      <c r="I13" s="200">
        <f>Položky!BE74</f>
        <v>0</v>
      </c>
    </row>
    <row r="14" spans="1:9" s="121" customFormat="1" ht="13.5" thickBot="1">
      <c r="A14" s="115"/>
      <c r="B14" s="116" t="s">
        <v>56</v>
      </c>
      <c r="C14" s="116"/>
      <c r="D14" s="117"/>
      <c r="E14" s="118">
        <f>SUM(E7:E13)</f>
        <v>0</v>
      </c>
      <c r="F14" s="119">
        <f>SUM(F7:F13)</f>
        <v>0</v>
      </c>
      <c r="G14" s="119">
        <f>SUM(G7:G13)</f>
        <v>0</v>
      </c>
      <c r="H14" s="119">
        <f>SUM(H7:H13)</f>
        <v>0</v>
      </c>
      <c r="I14" s="120">
        <f>SUM(I7:I13)</f>
        <v>0</v>
      </c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05" t="s">
        <v>57</v>
      </c>
      <c r="B16" s="105"/>
      <c r="C16" s="105"/>
      <c r="D16" s="105"/>
      <c r="E16" s="105"/>
      <c r="F16" s="105"/>
      <c r="G16" s="122"/>
      <c r="H16" s="105"/>
      <c r="I16" s="105"/>
      <c r="BA16" s="40"/>
      <c r="BB16" s="40"/>
      <c r="BC16" s="40"/>
      <c r="BD16" s="40"/>
      <c r="BE16" s="40"/>
    </row>
    <row r="17" ht="13.5" thickBot="1"/>
    <row r="18" spans="1:9" ht="12.75">
      <c r="A18" s="71" t="s">
        <v>58</v>
      </c>
      <c r="B18" s="72"/>
      <c r="C18" s="72"/>
      <c r="D18" s="123"/>
      <c r="E18" s="124" t="s">
        <v>59</v>
      </c>
      <c r="F18" s="125" t="s">
        <v>60</v>
      </c>
      <c r="G18" s="126" t="s">
        <v>61</v>
      </c>
      <c r="H18" s="127"/>
      <c r="I18" s="128" t="s">
        <v>59</v>
      </c>
    </row>
    <row r="19" spans="1:53" ht="12.75">
      <c r="A19" s="129" t="s">
        <v>178</v>
      </c>
      <c r="B19" s="130"/>
      <c r="C19" s="130"/>
      <c r="D19" s="131"/>
      <c r="E19" s="132"/>
      <c r="F19" s="133"/>
      <c r="G19" s="134">
        <f>CHOOSE(BA19+1,HSV+PSV,HSV+PSV+Mont,HSV+PSV+Dodavka+Mont,HSV,PSV,Mont,Dodavka,Mont+Dodavka,0)</f>
        <v>0</v>
      </c>
      <c r="H19" s="135"/>
      <c r="I19" s="136">
        <f>E19+F19*G19/100</f>
        <v>0</v>
      </c>
      <c r="BA19">
        <v>2</v>
      </c>
    </row>
    <row r="20" spans="1:53" ht="12.75">
      <c r="A20" s="129" t="s">
        <v>179</v>
      </c>
      <c r="B20" s="130"/>
      <c r="C20" s="130"/>
      <c r="D20" s="131"/>
      <c r="E20" s="132"/>
      <c r="F20" s="133"/>
      <c r="G20" s="134">
        <f>CHOOSE(BA20+1,HSV+PSV,HSV+PSV+Mont,HSV+PSV+Dodavka+Mont,HSV,PSV,Mont,Dodavka,Mont+Dodavka,0)</f>
        <v>0</v>
      </c>
      <c r="H20" s="135"/>
      <c r="I20" s="136">
        <f>E20+F20*G20/100</f>
        <v>0</v>
      </c>
      <c r="BA20">
        <v>2</v>
      </c>
    </row>
    <row r="21" spans="1:9" ht="13.5" thickBot="1">
      <c r="A21" s="137"/>
      <c r="B21" s="138" t="s">
        <v>62</v>
      </c>
      <c r="C21" s="139"/>
      <c r="D21" s="140"/>
      <c r="E21" s="141"/>
      <c r="F21" s="142"/>
      <c r="G21" s="142"/>
      <c r="H21" s="218">
        <f>SUM(I19:I20)</f>
        <v>0</v>
      </c>
      <c r="I21" s="219"/>
    </row>
    <row r="23" spans="2:9" ht="12.75">
      <c r="B23" s="121"/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CZ147"/>
  <sheetViews>
    <sheetView showGridLines="0" showZeros="0" zoomScale="200" zoomScaleNormal="200" zoomScalePageLayoutView="0" workbookViewId="0" topLeftCell="A4">
      <selection activeCell="E2" sqref="E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55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2" t="s">
        <v>74</v>
      </c>
      <c r="B1" s="222"/>
      <c r="C1" s="222"/>
      <c r="D1" s="222"/>
      <c r="E1" s="222"/>
      <c r="F1" s="222"/>
      <c r="G1" s="222"/>
    </row>
    <row r="2" spans="2:7" ht="14.25" customHeight="1" thickBot="1">
      <c r="B2" s="147"/>
      <c r="C2" s="148"/>
      <c r="D2" s="148"/>
      <c r="E2" s="149"/>
      <c r="F2" s="148"/>
      <c r="G2" s="148"/>
    </row>
    <row r="3" spans="1:7" ht="13.5" thickTop="1">
      <c r="A3" s="211" t="s">
        <v>47</v>
      </c>
      <c r="B3" s="212"/>
      <c r="C3" s="95" t="str">
        <f>CONCATENATE(cislostavby," ",nazevstavby)</f>
        <v>2017-M120 Podzemní garáže v budově MŽP</v>
      </c>
      <c r="D3" s="96"/>
      <c r="E3" s="150" t="s">
        <v>63</v>
      </c>
      <c r="F3" s="151">
        <f>Rekapitulace!H1</f>
        <v>1</v>
      </c>
      <c r="G3" s="152"/>
    </row>
    <row r="4" spans="1:7" ht="13.5" thickBot="1">
      <c r="A4" s="223" t="s">
        <v>49</v>
      </c>
      <c r="B4" s="214"/>
      <c r="C4" s="101" t="str">
        <f>CONCATENATE(cisloobjektu," ",nazevobjektu)</f>
        <v>01 Podzemní garáže</v>
      </c>
      <c r="D4" s="102"/>
      <c r="E4" s="224" t="str">
        <f>Rekapitulace!G2</f>
        <v>Oprava střechy</v>
      </c>
      <c r="F4" s="225"/>
      <c r="G4" s="226"/>
    </row>
    <row r="5" spans="1:7" ht="13.5" thickTop="1">
      <c r="A5" s="153"/>
      <c r="B5" s="154"/>
      <c r="C5" s="154"/>
      <c r="G5" s="156"/>
    </row>
    <row r="6" spans="1:7" ht="12.75">
      <c r="A6" s="157" t="s">
        <v>64</v>
      </c>
      <c r="B6" s="158" t="s">
        <v>65</v>
      </c>
      <c r="C6" s="158" t="s">
        <v>66</v>
      </c>
      <c r="D6" s="158" t="s">
        <v>67</v>
      </c>
      <c r="E6" s="159" t="s">
        <v>68</v>
      </c>
      <c r="F6" s="158" t="s">
        <v>69</v>
      </c>
      <c r="G6" s="160" t="s">
        <v>70</v>
      </c>
    </row>
    <row r="7" spans="1:15" ht="12.75">
      <c r="A7" s="161" t="s">
        <v>71</v>
      </c>
      <c r="B7" s="162" t="s">
        <v>80</v>
      </c>
      <c r="C7" s="163" t="s">
        <v>81</v>
      </c>
      <c r="D7" s="164"/>
      <c r="E7" s="165"/>
      <c r="F7" s="165"/>
      <c r="G7" s="166"/>
      <c r="H7" s="167"/>
      <c r="I7" s="167"/>
      <c r="O7" s="168">
        <v>1</v>
      </c>
    </row>
    <row r="8" spans="1:104" ht="22.5">
      <c r="A8" s="169">
        <v>1</v>
      </c>
      <c r="B8" s="170" t="s">
        <v>82</v>
      </c>
      <c r="C8" s="171" t="s">
        <v>83</v>
      </c>
      <c r="D8" s="172" t="s">
        <v>84</v>
      </c>
      <c r="E8" s="173">
        <v>0.1908</v>
      </c>
      <c r="F8" s="173">
        <v>0</v>
      </c>
      <c r="G8" s="174">
        <f>E8*F8</f>
        <v>0</v>
      </c>
      <c r="O8" s="168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5">
        <v>1</v>
      </c>
      <c r="CB8" s="175">
        <v>1</v>
      </c>
      <c r="CZ8" s="146">
        <v>2.41760000000068</v>
      </c>
    </row>
    <row r="9" spans="1:15" ht="12.75">
      <c r="A9" s="176"/>
      <c r="B9" s="178"/>
      <c r="C9" s="220" t="s">
        <v>85</v>
      </c>
      <c r="D9" s="221"/>
      <c r="E9" s="179">
        <v>0.1908</v>
      </c>
      <c r="F9" s="180"/>
      <c r="G9" s="181"/>
      <c r="M9" s="177" t="s">
        <v>85</v>
      </c>
      <c r="O9" s="168"/>
    </row>
    <row r="10" spans="1:104" ht="22.5">
      <c r="A10" s="169">
        <v>2</v>
      </c>
      <c r="B10" s="170" t="s">
        <v>86</v>
      </c>
      <c r="C10" s="171" t="s">
        <v>87</v>
      </c>
      <c r="D10" s="172" t="s">
        <v>88</v>
      </c>
      <c r="E10" s="173">
        <v>0.0233</v>
      </c>
      <c r="F10" s="173">
        <v>0</v>
      </c>
      <c r="G10" s="174">
        <f>E10*F10</f>
        <v>0</v>
      </c>
      <c r="O10" s="168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5">
        <v>1</v>
      </c>
      <c r="CB10" s="175">
        <v>1</v>
      </c>
      <c r="CZ10" s="146">
        <v>1.06624999999985</v>
      </c>
    </row>
    <row r="11" spans="1:15" ht="12.75">
      <c r="A11" s="176"/>
      <c r="B11" s="178"/>
      <c r="C11" s="220" t="s">
        <v>89</v>
      </c>
      <c r="D11" s="221"/>
      <c r="E11" s="179">
        <v>0.0233</v>
      </c>
      <c r="F11" s="180"/>
      <c r="G11" s="181"/>
      <c r="M11" s="177" t="s">
        <v>89</v>
      </c>
      <c r="O11" s="168"/>
    </row>
    <row r="12" spans="1:57" ht="12.75">
      <c r="A12" s="182"/>
      <c r="B12" s="183" t="s">
        <v>72</v>
      </c>
      <c r="C12" s="184" t="str">
        <f>CONCATENATE(B7," ",C7)</f>
        <v>4 Vodorovné konstrukce</v>
      </c>
      <c r="D12" s="185"/>
      <c r="E12" s="186"/>
      <c r="F12" s="187"/>
      <c r="G12" s="188">
        <f>SUM(G7:G11)</f>
        <v>0</v>
      </c>
      <c r="O12" s="168">
        <v>4</v>
      </c>
      <c r="BA12" s="189">
        <f>SUM(BA7:BA11)</f>
        <v>0</v>
      </c>
      <c r="BB12" s="189">
        <f>SUM(BB7:BB11)</f>
        <v>0</v>
      </c>
      <c r="BC12" s="189">
        <f>SUM(BC7:BC11)</f>
        <v>0</v>
      </c>
      <c r="BD12" s="189">
        <f>SUM(BD7:BD11)</f>
        <v>0</v>
      </c>
      <c r="BE12" s="189">
        <f>SUM(BE7:BE11)</f>
        <v>0</v>
      </c>
    </row>
    <row r="13" spans="1:15" ht="12.75">
      <c r="A13" s="161" t="s">
        <v>71</v>
      </c>
      <c r="B13" s="162" t="s">
        <v>90</v>
      </c>
      <c r="C13" s="163" t="s">
        <v>91</v>
      </c>
      <c r="D13" s="164"/>
      <c r="E13" s="165"/>
      <c r="F13" s="165"/>
      <c r="G13" s="166"/>
      <c r="H13" s="167"/>
      <c r="I13" s="167"/>
      <c r="O13" s="168">
        <v>1</v>
      </c>
    </row>
    <row r="14" spans="1:104" ht="12.75">
      <c r="A14" s="169">
        <v>3</v>
      </c>
      <c r="B14" s="170" t="s">
        <v>92</v>
      </c>
      <c r="C14" s="171" t="s">
        <v>93</v>
      </c>
      <c r="D14" s="172" t="s">
        <v>94</v>
      </c>
      <c r="E14" s="173">
        <v>103</v>
      </c>
      <c r="F14" s="173">
        <v>0</v>
      </c>
      <c r="G14" s="174">
        <f>E14*F14</f>
        <v>0</v>
      </c>
      <c r="O14" s="168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5">
        <v>1</v>
      </c>
      <c r="CB14" s="175">
        <v>1</v>
      </c>
      <c r="CZ14" s="146">
        <v>0.119310000000041</v>
      </c>
    </row>
    <row r="15" spans="1:104" ht="12.75">
      <c r="A15" s="169">
        <v>4</v>
      </c>
      <c r="B15" s="170" t="s">
        <v>95</v>
      </c>
      <c r="C15" s="171" t="s">
        <v>96</v>
      </c>
      <c r="D15" s="172" t="s">
        <v>84</v>
      </c>
      <c r="E15" s="173">
        <v>5.15</v>
      </c>
      <c r="F15" s="173">
        <v>0</v>
      </c>
      <c r="G15" s="174">
        <f>E15*F15</f>
        <v>0</v>
      </c>
      <c r="O15" s="168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5">
        <v>1</v>
      </c>
      <c r="CB15" s="175">
        <v>1</v>
      </c>
      <c r="CZ15" s="146">
        <v>2.37855000000127</v>
      </c>
    </row>
    <row r="16" spans="1:15" ht="12.75">
      <c r="A16" s="176"/>
      <c r="B16" s="178"/>
      <c r="C16" s="220" t="s">
        <v>97</v>
      </c>
      <c r="D16" s="221"/>
      <c r="E16" s="179">
        <v>5.15</v>
      </c>
      <c r="F16" s="180"/>
      <c r="G16" s="181"/>
      <c r="M16" s="177" t="s">
        <v>97</v>
      </c>
      <c r="O16" s="168"/>
    </row>
    <row r="17" spans="1:104" ht="22.5">
      <c r="A17" s="169">
        <v>5</v>
      </c>
      <c r="B17" s="170" t="s">
        <v>98</v>
      </c>
      <c r="C17" s="171" t="s">
        <v>99</v>
      </c>
      <c r="D17" s="172" t="s">
        <v>88</v>
      </c>
      <c r="E17" s="173">
        <v>0.6118</v>
      </c>
      <c r="F17" s="173">
        <v>0</v>
      </c>
      <c r="G17" s="174">
        <f>E17*F17</f>
        <v>0</v>
      </c>
      <c r="O17" s="168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5">
        <v>1</v>
      </c>
      <c r="CB17" s="175">
        <v>1</v>
      </c>
      <c r="CZ17" s="146">
        <v>1.06624999999985</v>
      </c>
    </row>
    <row r="18" spans="1:15" ht="12.75">
      <c r="A18" s="176"/>
      <c r="B18" s="178"/>
      <c r="C18" s="220" t="s">
        <v>100</v>
      </c>
      <c r="D18" s="221"/>
      <c r="E18" s="179">
        <v>0.6118</v>
      </c>
      <c r="F18" s="180"/>
      <c r="G18" s="181"/>
      <c r="M18" s="177" t="s">
        <v>100</v>
      </c>
      <c r="O18" s="168"/>
    </row>
    <row r="19" spans="1:104" ht="12.75">
      <c r="A19" s="169">
        <v>6</v>
      </c>
      <c r="B19" s="170" t="s">
        <v>101</v>
      </c>
      <c r="C19" s="171" t="s">
        <v>102</v>
      </c>
      <c r="D19" s="172" t="s">
        <v>84</v>
      </c>
      <c r="E19" s="173">
        <v>8.544</v>
      </c>
      <c r="F19" s="173">
        <v>0</v>
      </c>
      <c r="G19" s="174">
        <f>E19*F19</f>
        <v>0</v>
      </c>
      <c r="O19" s="168">
        <v>2</v>
      </c>
      <c r="AA19" s="146">
        <v>1</v>
      </c>
      <c r="AB19" s="146">
        <v>0</v>
      </c>
      <c r="AC19" s="146">
        <v>0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5">
        <v>1</v>
      </c>
      <c r="CB19" s="175">
        <v>0</v>
      </c>
      <c r="CZ19" s="146">
        <v>1.60000000000036</v>
      </c>
    </row>
    <row r="20" spans="1:15" ht="12.75">
      <c r="A20" s="176"/>
      <c r="B20" s="178"/>
      <c r="C20" s="220" t="s">
        <v>103</v>
      </c>
      <c r="D20" s="221"/>
      <c r="E20" s="179">
        <v>8.544</v>
      </c>
      <c r="F20" s="180"/>
      <c r="G20" s="181"/>
      <c r="M20" s="177" t="s">
        <v>103</v>
      </c>
      <c r="O20" s="168"/>
    </row>
    <row r="21" spans="1:104" ht="12.75">
      <c r="A21" s="169">
        <v>7</v>
      </c>
      <c r="B21" s="170" t="s">
        <v>104</v>
      </c>
      <c r="C21" s="171" t="s">
        <v>105</v>
      </c>
      <c r="D21" s="172" t="s">
        <v>94</v>
      </c>
      <c r="E21" s="173">
        <v>100.8</v>
      </c>
      <c r="F21" s="173">
        <v>0</v>
      </c>
      <c r="G21" s="174">
        <f>E21*F21</f>
        <v>0</v>
      </c>
      <c r="O21" s="168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5">
        <v>1</v>
      </c>
      <c r="CB21" s="175">
        <v>1</v>
      </c>
      <c r="CZ21" s="146">
        <v>0.000199999999999978</v>
      </c>
    </row>
    <row r="22" spans="1:15" ht="12.75">
      <c r="A22" s="176"/>
      <c r="B22" s="178"/>
      <c r="C22" s="220" t="s">
        <v>106</v>
      </c>
      <c r="D22" s="221"/>
      <c r="E22" s="179">
        <v>100.8</v>
      </c>
      <c r="F22" s="180"/>
      <c r="G22" s="181"/>
      <c r="M22" s="177" t="s">
        <v>106</v>
      </c>
      <c r="O22" s="168"/>
    </row>
    <row r="23" spans="1:104" ht="12.75">
      <c r="A23" s="169">
        <v>8</v>
      </c>
      <c r="B23" s="170" t="s">
        <v>107</v>
      </c>
      <c r="C23" s="171" t="s">
        <v>108</v>
      </c>
      <c r="D23" s="172" t="s">
        <v>109</v>
      </c>
      <c r="E23" s="173">
        <v>36.5</v>
      </c>
      <c r="F23" s="173">
        <v>0</v>
      </c>
      <c r="G23" s="174">
        <f>E23*F23</f>
        <v>0</v>
      </c>
      <c r="O23" s="168">
        <v>2</v>
      </c>
      <c r="AA23" s="146">
        <v>12</v>
      </c>
      <c r="AB23" s="146">
        <v>0</v>
      </c>
      <c r="AC23" s="146">
        <v>32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5">
        <v>12</v>
      </c>
      <c r="CB23" s="175">
        <v>0</v>
      </c>
      <c r="CZ23" s="146">
        <v>0</v>
      </c>
    </row>
    <row r="24" spans="1:104" ht="12.75">
      <c r="A24" s="169">
        <v>9</v>
      </c>
      <c r="B24" s="170" t="s">
        <v>110</v>
      </c>
      <c r="C24" s="171" t="s">
        <v>111</v>
      </c>
      <c r="D24" s="172" t="s">
        <v>94</v>
      </c>
      <c r="E24" s="173">
        <v>105.06</v>
      </c>
      <c r="F24" s="173">
        <v>0</v>
      </c>
      <c r="G24" s="174">
        <f>E24*F24</f>
        <v>0</v>
      </c>
      <c r="O24" s="168">
        <v>2</v>
      </c>
      <c r="AA24" s="146">
        <v>3</v>
      </c>
      <c r="AB24" s="146">
        <v>1</v>
      </c>
      <c r="AC24" s="146">
        <v>59245308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5">
        <v>3</v>
      </c>
      <c r="CB24" s="175">
        <v>1</v>
      </c>
      <c r="CZ24" s="146">
        <v>0.131000000000085</v>
      </c>
    </row>
    <row r="25" spans="1:15" ht="12.75">
      <c r="A25" s="176"/>
      <c r="B25" s="178"/>
      <c r="C25" s="220" t="s">
        <v>112</v>
      </c>
      <c r="D25" s="221"/>
      <c r="E25" s="179">
        <v>105.06</v>
      </c>
      <c r="F25" s="180"/>
      <c r="G25" s="181"/>
      <c r="M25" s="177" t="s">
        <v>112</v>
      </c>
      <c r="O25" s="168"/>
    </row>
    <row r="26" spans="1:104" ht="12.75">
      <c r="A26" s="169">
        <v>10</v>
      </c>
      <c r="B26" s="170" t="s">
        <v>113</v>
      </c>
      <c r="C26" s="171" t="s">
        <v>114</v>
      </c>
      <c r="D26" s="172" t="s">
        <v>94</v>
      </c>
      <c r="E26" s="173">
        <v>20</v>
      </c>
      <c r="F26" s="173">
        <v>0</v>
      </c>
      <c r="G26" s="174">
        <f>E26*F26</f>
        <v>0</v>
      </c>
      <c r="O26" s="168">
        <v>2</v>
      </c>
      <c r="AA26" s="146">
        <v>3</v>
      </c>
      <c r="AB26" s="146">
        <v>1</v>
      </c>
      <c r="AC26" s="146">
        <v>59245601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5">
        <v>3</v>
      </c>
      <c r="CB26" s="175">
        <v>1</v>
      </c>
      <c r="CZ26" s="146">
        <v>0.107999999999947</v>
      </c>
    </row>
    <row r="27" spans="1:15" ht="12.75">
      <c r="A27" s="176"/>
      <c r="B27" s="178"/>
      <c r="C27" s="220" t="s">
        <v>115</v>
      </c>
      <c r="D27" s="221"/>
      <c r="E27" s="179">
        <v>20</v>
      </c>
      <c r="F27" s="180"/>
      <c r="G27" s="181"/>
      <c r="M27" s="177" t="s">
        <v>115</v>
      </c>
      <c r="O27" s="168"/>
    </row>
    <row r="28" spans="1:57" ht="12.75">
      <c r="A28" s="182"/>
      <c r="B28" s="183" t="s">
        <v>72</v>
      </c>
      <c r="C28" s="184" t="str">
        <f>CONCATENATE(B13," ",C13)</f>
        <v>5 Komunikace</v>
      </c>
      <c r="D28" s="185"/>
      <c r="E28" s="186"/>
      <c r="F28" s="187"/>
      <c r="G28" s="188">
        <f>SUM(G13:G27)</f>
        <v>0</v>
      </c>
      <c r="O28" s="168">
        <v>4</v>
      </c>
      <c r="BA28" s="189">
        <f>SUM(BA13:BA27)</f>
        <v>0</v>
      </c>
      <c r="BB28" s="189">
        <f>SUM(BB13:BB27)</f>
        <v>0</v>
      </c>
      <c r="BC28" s="189">
        <f>SUM(BC13:BC27)</f>
        <v>0</v>
      </c>
      <c r="BD28" s="189">
        <f>SUM(BD13:BD27)</f>
        <v>0</v>
      </c>
      <c r="BE28" s="189">
        <f>SUM(BE13:BE27)</f>
        <v>0</v>
      </c>
    </row>
    <row r="29" spans="1:15" ht="12.75">
      <c r="A29" s="161" t="s">
        <v>71</v>
      </c>
      <c r="B29" s="162" t="s">
        <v>116</v>
      </c>
      <c r="C29" s="163" t="s">
        <v>117</v>
      </c>
      <c r="D29" s="164"/>
      <c r="E29" s="165"/>
      <c r="F29" s="165"/>
      <c r="G29" s="166"/>
      <c r="H29" s="167"/>
      <c r="I29" s="167"/>
      <c r="O29" s="168">
        <v>1</v>
      </c>
    </row>
    <row r="30" spans="1:104" ht="12.75">
      <c r="A30" s="169">
        <v>11</v>
      </c>
      <c r="B30" s="170" t="s">
        <v>118</v>
      </c>
      <c r="C30" s="171" t="s">
        <v>119</v>
      </c>
      <c r="D30" s="172" t="s">
        <v>94</v>
      </c>
      <c r="E30" s="173">
        <v>100.8</v>
      </c>
      <c r="F30" s="173">
        <v>0</v>
      </c>
      <c r="G30" s="174">
        <f>E30*F30</f>
        <v>0</v>
      </c>
      <c r="O30" s="168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5">
        <v>1</v>
      </c>
      <c r="CB30" s="175">
        <v>1</v>
      </c>
      <c r="CZ30" s="146">
        <v>0</v>
      </c>
    </row>
    <row r="31" spans="1:15" ht="12.75">
      <c r="A31" s="176"/>
      <c r="B31" s="178"/>
      <c r="C31" s="220" t="s">
        <v>106</v>
      </c>
      <c r="D31" s="221"/>
      <c r="E31" s="179">
        <v>100.8</v>
      </c>
      <c r="F31" s="180"/>
      <c r="G31" s="181"/>
      <c r="M31" s="177" t="s">
        <v>106</v>
      </c>
      <c r="O31" s="168"/>
    </row>
    <row r="32" spans="1:104" ht="22.5">
      <c r="A32" s="169">
        <v>12</v>
      </c>
      <c r="B32" s="170" t="s">
        <v>120</v>
      </c>
      <c r="C32" s="171" t="s">
        <v>121</v>
      </c>
      <c r="D32" s="172" t="s">
        <v>94</v>
      </c>
      <c r="E32" s="173">
        <v>265.7204</v>
      </c>
      <c r="F32" s="173">
        <v>0</v>
      </c>
      <c r="G32" s="174">
        <f>E32*F32</f>
        <v>0</v>
      </c>
      <c r="O32" s="168">
        <v>2</v>
      </c>
      <c r="AA32" s="146">
        <v>1</v>
      </c>
      <c r="AB32" s="146">
        <v>7</v>
      </c>
      <c r="AC32" s="146">
        <v>7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5">
        <v>1</v>
      </c>
      <c r="CB32" s="175">
        <v>7</v>
      </c>
      <c r="CZ32" s="146">
        <v>0</v>
      </c>
    </row>
    <row r="33" spans="1:15" ht="12.75">
      <c r="A33" s="176"/>
      <c r="B33" s="178"/>
      <c r="C33" s="220" t="s">
        <v>122</v>
      </c>
      <c r="D33" s="221"/>
      <c r="E33" s="179">
        <v>265.7204</v>
      </c>
      <c r="F33" s="180"/>
      <c r="G33" s="181"/>
      <c r="M33" s="177" t="s">
        <v>122</v>
      </c>
      <c r="O33" s="168"/>
    </row>
    <row r="34" spans="1:104" ht="22.5">
      <c r="A34" s="169">
        <v>13</v>
      </c>
      <c r="B34" s="170" t="s">
        <v>123</v>
      </c>
      <c r="C34" s="171" t="s">
        <v>124</v>
      </c>
      <c r="D34" s="172" t="s">
        <v>84</v>
      </c>
      <c r="E34" s="201">
        <v>0.7</v>
      </c>
      <c r="F34" s="173">
        <v>0</v>
      </c>
      <c r="G34" s="174">
        <f>E34*F34</f>
        <v>0</v>
      </c>
      <c r="O34" s="168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5">
        <v>1</v>
      </c>
      <c r="CB34" s="175">
        <v>1</v>
      </c>
      <c r="CZ34" s="146">
        <v>0.00665999999999656</v>
      </c>
    </row>
    <row r="35" spans="1:104" ht="12.75">
      <c r="A35" s="169">
        <v>14</v>
      </c>
      <c r="B35" s="170" t="s">
        <v>125</v>
      </c>
      <c r="C35" s="171" t="s">
        <v>126</v>
      </c>
      <c r="D35" s="172" t="s">
        <v>109</v>
      </c>
      <c r="E35" s="173">
        <v>19.1</v>
      </c>
      <c r="F35" s="173">
        <v>0</v>
      </c>
      <c r="G35" s="174">
        <f>E35*F35</f>
        <v>0</v>
      </c>
      <c r="O35" s="168">
        <v>2</v>
      </c>
      <c r="AA35" s="146">
        <v>12</v>
      </c>
      <c r="AB35" s="146">
        <v>0</v>
      </c>
      <c r="AC35" s="146">
        <v>6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5">
        <v>12</v>
      </c>
      <c r="CB35" s="175">
        <v>0</v>
      </c>
      <c r="CZ35" s="146">
        <v>0</v>
      </c>
    </row>
    <row r="36" spans="1:15" ht="12.75">
      <c r="A36" s="176"/>
      <c r="B36" s="178"/>
      <c r="C36" s="220" t="s">
        <v>127</v>
      </c>
      <c r="D36" s="221"/>
      <c r="E36" s="179">
        <v>19.1</v>
      </c>
      <c r="F36" s="180"/>
      <c r="G36" s="181"/>
      <c r="M36" s="177" t="s">
        <v>127</v>
      </c>
      <c r="O36" s="168"/>
    </row>
    <row r="37" spans="1:57" ht="12.75">
      <c r="A37" s="182"/>
      <c r="B37" s="183" t="s">
        <v>72</v>
      </c>
      <c r="C37" s="184" t="str">
        <f>CONCATENATE(B29," ",C29)</f>
        <v>9 Ostatní konstrukce, bourání</v>
      </c>
      <c r="D37" s="185"/>
      <c r="E37" s="186"/>
      <c r="F37" s="187"/>
      <c r="G37" s="188">
        <f>SUM(G29:G36)</f>
        <v>0</v>
      </c>
      <c r="O37" s="168">
        <v>4</v>
      </c>
      <c r="BA37" s="189">
        <f>SUM(BA29:BA36)</f>
        <v>0</v>
      </c>
      <c r="BB37" s="189">
        <f>SUM(BB29:BB36)</f>
        <v>0</v>
      </c>
      <c r="BC37" s="189">
        <f>SUM(BC29:BC36)</f>
        <v>0</v>
      </c>
      <c r="BD37" s="189">
        <f>SUM(BD29:BD36)</f>
        <v>0</v>
      </c>
      <c r="BE37" s="189">
        <f>SUM(BE29:BE36)</f>
        <v>0</v>
      </c>
    </row>
    <row r="38" spans="1:15" ht="12.75">
      <c r="A38" s="161" t="s">
        <v>71</v>
      </c>
      <c r="B38" s="162" t="s">
        <v>128</v>
      </c>
      <c r="C38" s="163" t="s">
        <v>129</v>
      </c>
      <c r="D38" s="164"/>
      <c r="E38" s="165"/>
      <c r="F38" s="165"/>
      <c r="G38" s="166"/>
      <c r="H38" s="167"/>
      <c r="I38" s="167"/>
      <c r="O38" s="168">
        <v>1</v>
      </c>
    </row>
    <row r="39" spans="1:104" ht="12.75">
      <c r="A39" s="169">
        <v>15</v>
      </c>
      <c r="B39" s="170" t="s">
        <v>130</v>
      </c>
      <c r="C39" s="171" t="s">
        <v>131</v>
      </c>
      <c r="D39" s="172" t="s">
        <v>109</v>
      </c>
      <c r="E39" s="173">
        <v>32</v>
      </c>
      <c r="F39" s="173">
        <v>0</v>
      </c>
      <c r="G39" s="174">
        <f>E39*F39</f>
        <v>0</v>
      </c>
      <c r="O39" s="168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5">
        <v>1</v>
      </c>
      <c r="CB39" s="175">
        <v>1</v>
      </c>
      <c r="CZ39" s="146">
        <v>0.177329999999984</v>
      </c>
    </row>
    <row r="40" spans="1:104" ht="12.75">
      <c r="A40" s="169">
        <v>16</v>
      </c>
      <c r="B40" s="170" t="s">
        <v>132</v>
      </c>
      <c r="C40" s="171" t="s">
        <v>133</v>
      </c>
      <c r="D40" s="172" t="s">
        <v>109</v>
      </c>
      <c r="E40" s="173">
        <v>19.1</v>
      </c>
      <c r="F40" s="173">
        <v>0</v>
      </c>
      <c r="G40" s="174">
        <f>E40*F40</f>
        <v>0</v>
      </c>
      <c r="O40" s="168">
        <v>2</v>
      </c>
      <c r="AA40" s="146">
        <v>12</v>
      </c>
      <c r="AB40" s="146">
        <v>0</v>
      </c>
      <c r="AC40" s="146">
        <v>7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5">
        <v>12</v>
      </c>
      <c r="CB40" s="175">
        <v>0</v>
      </c>
      <c r="CZ40" s="146">
        <v>0</v>
      </c>
    </row>
    <row r="41" spans="1:15" ht="12.75">
      <c r="A41" s="176"/>
      <c r="B41" s="178"/>
      <c r="C41" s="220" t="s">
        <v>127</v>
      </c>
      <c r="D41" s="221"/>
      <c r="E41" s="179">
        <v>19.1</v>
      </c>
      <c r="F41" s="180"/>
      <c r="G41" s="181"/>
      <c r="M41" s="177" t="s">
        <v>127</v>
      </c>
      <c r="O41" s="168"/>
    </row>
    <row r="42" spans="1:104" ht="12.75">
      <c r="A42" s="169">
        <v>17</v>
      </c>
      <c r="B42" s="170" t="s">
        <v>134</v>
      </c>
      <c r="C42" s="171" t="s">
        <v>135</v>
      </c>
      <c r="D42" s="172" t="s">
        <v>136</v>
      </c>
      <c r="E42" s="173">
        <v>33</v>
      </c>
      <c r="F42" s="173">
        <v>0</v>
      </c>
      <c r="G42" s="174">
        <f>E42*F42</f>
        <v>0</v>
      </c>
      <c r="O42" s="168">
        <v>2</v>
      </c>
      <c r="AA42" s="146">
        <v>3</v>
      </c>
      <c r="AB42" s="146">
        <v>1</v>
      </c>
      <c r="AC42" s="146">
        <v>59217465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5">
        <v>3</v>
      </c>
      <c r="CB42" s="175">
        <v>1</v>
      </c>
      <c r="CZ42" s="146">
        <v>0.0480000000000018</v>
      </c>
    </row>
    <row r="43" spans="1:57" ht="12.75">
      <c r="A43" s="182"/>
      <c r="B43" s="183" t="s">
        <v>72</v>
      </c>
      <c r="C43" s="184" t="str">
        <f>CONCATENATE(B38," ",C38)</f>
        <v>91 Doplňující práce na komunikaci</v>
      </c>
      <c r="D43" s="185"/>
      <c r="E43" s="186"/>
      <c r="F43" s="187"/>
      <c r="G43" s="188">
        <f>SUM(G38:G42)</f>
        <v>0</v>
      </c>
      <c r="O43" s="168">
        <v>4</v>
      </c>
      <c r="BA43" s="189">
        <f>SUM(BA38:BA42)</f>
        <v>0</v>
      </c>
      <c r="BB43" s="189">
        <f>SUM(BB38:BB42)</f>
        <v>0</v>
      </c>
      <c r="BC43" s="189">
        <f>SUM(BC38:BC42)</f>
        <v>0</v>
      </c>
      <c r="BD43" s="189">
        <f>SUM(BD38:BD42)</f>
        <v>0</v>
      </c>
      <c r="BE43" s="189">
        <f>SUM(BE38:BE42)</f>
        <v>0</v>
      </c>
    </row>
    <row r="44" spans="1:15" ht="12.75">
      <c r="A44" s="161" t="s">
        <v>71</v>
      </c>
      <c r="B44" s="162" t="s">
        <v>137</v>
      </c>
      <c r="C44" s="163" t="s">
        <v>138</v>
      </c>
      <c r="D44" s="164"/>
      <c r="E44" s="165"/>
      <c r="F44" s="165"/>
      <c r="G44" s="166"/>
      <c r="H44" s="167"/>
      <c r="I44" s="167"/>
      <c r="O44" s="168">
        <v>1</v>
      </c>
    </row>
    <row r="45" spans="1:104" ht="12.75">
      <c r="A45" s="169">
        <v>18</v>
      </c>
      <c r="B45" s="170" t="s">
        <v>139</v>
      </c>
      <c r="C45" s="171" t="s">
        <v>140</v>
      </c>
      <c r="D45" s="172" t="s">
        <v>88</v>
      </c>
      <c r="E45" s="173">
        <v>62.5488959550214</v>
      </c>
      <c r="F45" s="173">
        <v>0</v>
      </c>
      <c r="G45" s="174">
        <f>E45*F45</f>
        <v>0</v>
      </c>
      <c r="O45" s="168">
        <v>2</v>
      </c>
      <c r="AA45" s="146">
        <v>7</v>
      </c>
      <c r="AB45" s="146">
        <v>1</v>
      </c>
      <c r="AC45" s="146">
        <v>2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5">
        <v>7</v>
      </c>
      <c r="CB45" s="175">
        <v>1</v>
      </c>
      <c r="CZ45" s="146">
        <v>0</v>
      </c>
    </row>
    <row r="46" spans="1:57" ht="12.75">
      <c r="A46" s="182"/>
      <c r="B46" s="183" t="s">
        <v>72</v>
      </c>
      <c r="C46" s="184" t="str">
        <f>CONCATENATE(B44," ",C44)</f>
        <v>99 Staveništní přesun hmot</v>
      </c>
      <c r="D46" s="185"/>
      <c r="E46" s="186"/>
      <c r="F46" s="187"/>
      <c r="G46" s="188">
        <f>SUM(G44:G45)</f>
        <v>0</v>
      </c>
      <c r="O46" s="168">
        <v>4</v>
      </c>
      <c r="BA46" s="189">
        <f>SUM(BA44:BA45)</f>
        <v>0</v>
      </c>
      <c r="BB46" s="189">
        <f>SUM(BB44:BB45)</f>
        <v>0</v>
      </c>
      <c r="BC46" s="189">
        <f>SUM(BC44:BC45)</f>
        <v>0</v>
      </c>
      <c r="BD46" s="189">
        <f>SUM(BD44:BD45)</f>
        <v>0</v>
      </c>
      <c r="BE46" s="189">
        <f>SUM(BE44:BE45)</f>
        <v>0</v>
      </c>
    </row>
    <row r="47" spans="1:15" ht="12.75">
      <c r="A47" s="161" t="s">
        <v>71</v>
      </c>
      <c r="B47" s="162" t="s">
        <v>141</v>
      </c>
      <c r="C47" s="163" t="s">
        <v>142</v>
      </c>
      <c r="D47" s="164"/>
      <c r="E47" s="165"/>
      <c r="F47" s="165"/>
      <c r="G47" s="166"/>
      <c r="H47" s="167"/>
      <c r="I47" s="167"/>
      <c r="O47" s="168">
        <v>1</v>
      </c>
    </row>
    <row r="48" spans="1:104" ht="22.5">
      <c r="A48" s="169">
        <v>19</v>
      </c>
      <c r="B48" s="170" t="s">
        <v>143</v>
      </c>
      <c r="C48" s="171" t="s">
        <v>144</v>
      </c>
      <c r="D48" s="172" t="s">
        <v>94</v>
      </c>
      <c r="E48" s="173">
        <v>331.44</v>
      </c>
      <c r="F48" s="173">
        <v>0</v>
      </c>
      <c r="G48" s="174">
        <f>E48*F48</f>
        <v>0</v>
      </c>
      <c r="O48" s="168">
        <v>2</v>
      </c>
      <c r="AA48" s="146">
        <v>1</v>
      </c>
      <c r="AB48" s="146">
        <v>7</v>
      </c>
      <c r="AC48" s="146">
        <v>7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5">
        <v>1</v>
      </c>
      <c r="CB48" s="175">
        <v>7</v>
      </c>
      <c r="CZ48" s="146">
        <v>0.00261000000000067</v>
      </c>
    </row>
    <row r="49" spans="1:15" ht="12.75">
      <c r="A49" s="176"/>
      <c r="B49" s="178"/>
      <c r="C49" s="220" t="s">
        <v>145</v>
      </c>
      <c r="D49" s="221"/>
      <c r="E49" s="179">
        <v>315.7</v>
      </c>
      <c r="F49" s="180"/>
      <c r="G49" s="181"/>
      <c r="M49" s="177" t="s">
        <v>145</v>
      </c>
      <c r="O49" s="168"/>
    </row>
    <row r="50" spans="1:15" ht="12.75">
      <c r="A50" s="176"/>
      <c r="B50" s="178"/>
      <c r="C50" s="220" t="s">
        <v>146</v>
      </c>
      <c r="D50" s="221"/>
      <c r="E50" s="179">
        <v>15.74</v>
      </c>
      <c r="F50" s="180"/>
      <c r="G50" s="181"/>
      <c r="M50" s="177" t="s">
        <v>146</v>
      </c>
      <c r="O50" s="168"/>
    </row>
    <row r="51" spans="1:104" ht="12.75">
      <c r="A51" s="169">
        <v>20</v>
      </c>
      <c r="B51" s="170" t="s">
        <v>147</v>
      </c>
      <c r="C51" s="171" t="s">
        <v>148</v>
      </c>
      <c r="D51" s="172" t="s">
        <v>109</v>
      </c>
      <c r="E51" s="173">
        <v>84</v>
      </c>
      <c r="F51" s="173">
        <v>0</v>
      </c>
      <c r="G51" s="174">
        <f>E51*F51</f>
        <v>0</v>
      </c>
      <c r="O51" s="168">
        <v>2</v>
      </c>
      <c r="AA51" s="146">
        <v>1</v>
      </c>
      <c r="AB51" s="146">
        <v>0</v>
      </c>
      <c r="AC51" s="146">
        <v>0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5">
        <v>1</v>
      </c>
      <c r="CB51" s="175">
        <v>0</v>
      </c>
      <c r="CZ51" s="146">
        <v>0.000440000000000218</v>
      </c>
    </row>
    <row r="52" spans="1:15" ht="12.75">
      <c r="A52" s="176"/>
      <c r="B52" s="178"/>
      <c r="C52" s="220" t="s">
        <v>149</v>
      </c>
      <c r="D52" s="221"/>
      <c r="E52" s="179">
        <v>84</v>
      </c>
      <c r="F52" s="180"/>
      <c r="G52" s="181"/>
      <c r="M52" s="177" t="s">
        <v>149</v>
      </c>
      <c r="O52" s="168"/>
    </row>
    <row r="53" spans="1:104" ht="12.75">
      <c r="A53" s="169">
        <v>21</v>
      </c>
      <c r="B53" s="170" t="s">
        <v>150</v>
      </c>
      <c r="C53" s="171" t="s">
        <v>151</v>
      </c>
      <c r="D53" s="172" t="s">
        <v>109</v>
      </c>
      <c r="E53" s="173">
        <v>78.7</v>
      </c>
      <c r="F53" s="173">
        <v>0</v>
      </c>
      <c r="G53" s="174">
        <f>E53*F53</f>
        <v>0</v>
      </c>
      <c r="O53" s="168">
        <v>2</v>
      </c>
      <c r="AA53" s="146">
        <v>1</v>
      </c>
      <c r="AB53" s="146">
        <v>0</v>
      </c>
      <c r="AC53" s="146">
        <v>0</v>
      </c>
      <c r="AZ53" s="146">
        <v>2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5">
        <v>1</v>
      </c>
      <c r="CB53" s="175">
        <v>0</v>
      </c>
      <c r="CZ53" s="146">
        <v>0.00063000000000013</v>
      </c>
    </row>
    <row r="54" spans="1:15" ht="12.75">
      <c r="A54" s="176"/>
      <c r="B54" s="178"/>
      <c r="C54" s="220" t="s">
        <v>152</v>
      </c>
      <c r="D54" s="221"/>
      <c r="E54" s="179">
        <v>78.7</v>
      </c>
      <c r="F54" s="180"/>
      <c r="G54" s="181"/>
      <c r="M54" s="177" t="s">
        <v>152</v>
      </c>
      <c r="O54" s="168"/>
    </row>
    <row r="55" spans="1:104" ht="22.5">
      <c r="A55" s="169">
        <v>22</v>
      </c>
      <c r="B55" s="170" t="s">
        <v>153</v>
      </c>
      <c r="C55" s="171" t="s">
        <v>154</v>
      </c>
      <c r="D55" s="172" t="s">
        <v>94</v>
      </c>
      <c r="E55" s="173">
        <v>331.44</v>
      </c>
      <c r="F55" s="173">
        <v>0</v>
      </c>
      <c r="G55" s="174">
        <f>E55*F55</f>
        <v>0</v>
      </c>
      <c r="O55" s="168">
        <v>2</v>
      </c>
      <c r="AA55" s="146">
        <v>1</v>
      </c>
      <c r="AB55" s="146">
        <v>0</v>
      </c>
      <c r="AC55" s="146">
        <v>0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5">
        <v>1</v>
      </c>
      <c r="CB55" s="175">
        <v>0</v>
      </c>
      <c r="CZ55" s="146">
        <v>0.000319999999999876</v>
      </c>
    </row>
    <row r="56" spans="1:15" ht="12.75">
      <c r="A56" s="176"/>
      <c r="B56" s="178"/>
      <c r="C56" s="220" t="s">
        <v>145</v>
      </c>
      <c r="D56" s="221"/>
      <c r="E56" s="179">
        <v>315.7</v>
      </c>
      <c r="F56" s="180"/>
      <c r="G56" s="181"/>
      <c r="M56" s="177" t="s">
        <v>145</v>
      </c>
      <c r="O56" s="168"/>
    </row>
    <row r="57" spans="1:15" ht="12.75">
      <c r="A57" s="176"/>
      <c r="B57" s="178"/>
      <c r="C57" s="220" t="s">
        <v>146</v>
      </c>
      <c r="D57" s="221"/>
      <c r="E57" s="179">
        <v>15.74</v>
      </c>
      <c r="F57" s="180"/>
      <c r="G57" s="181"/>
      <c r="M57" s="177" t="s">
        <v>146</v>
      </c>
      <c r="O57" s="168"/>
    </row>
    <row r="58" spans="1:104" ht="22.5">
      <c r="A58" s="169">
        <v>23</v>
      </c>
      <c r="B58" s="170" t="s">
        <v>155</v>
      </c>
      <c r="C58" s="171" t="s">
        <v>181</v>
      </c>
      <c r="D58" s="172" t="s">
        <v>94</v>
      </c>
      <c r="E58" s="173">
        <v>245.4</v>
      </c>
      <c r="F58" s="173">
        <v>0</v>
      </c>
      <c r="G58" s="174">
        <f>E58*F58</f>
        <v>0</v>
      </c>
      <c r="O58" s="168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5">
        <v>1</v>
      </c>
      <c r="CB58" s="175">
        <v>7</v>
      </c>
      <c r="CZ58" s="146">
        <v>0.000340000000000007</v>
      </c>
    </row>
    <row r="59" spans="1:15" ht="12.75">
      <c r="A59" s="176"/>
      <c r="B59" s="178"/>
      <c r="C59" s="220" t="s">
        <v>156</v>
      </c>
      <c r="D59" s="221"/>
      <c r="E59" s="179">
        <v>245.4</v>
      </c>
      <c r="F59" s="180"/>
      <c r="G59" s="181"/>
      <c r="M59" s="177" t="s">
        <v>156</v>
      </c>
      <c r="O59" s="168"/>
    </row>
    <row r="60" spans="1:104" ht="12.75">
      <c r="A60" s="169">
        <v>24</v>
      </c>
      <c r="B60" s="170" t="s">
        <v>157</v>
      </c>
      <c r="C60" s="171" t="s">
        <v>158</v>
      </c>
      <c r="D60" s="172" t="s">
        <v>109</v>
      </c>
      <c r="E60" s="173">
        <v>10.85</v>
      </c>
      <c r="F60" s="173">
        <v>0</v>
      </c>
      <c r="G60" s="174">
        <f>E60*F60</f>
        <v>0</v>
      </c>
      <c r="O60" s="168">
        <v>2</v>
      </c>
      <c r="AA60" s="146">
        <v>1</v>
      </c>
      <c r="AB60" s="146">
        <v>0</v>
      </c>
      <c r="AC60" s="146">
        <v>0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5">
        <v>1</v>
      </c>
      <c r="CB60" s="175">
        <v>0</v>
      </c>
      <c r="CZ60" s="146">
        <v>9.99999999999612E-06</v>
      </c>
    </row>
    <row r="61" spans="1:15" ht="12.75">
      <c r="A61" s="176"/>
      <c r="B61" s="178"/>
      <c r="C61" s="220" t="s">
        <v>159</v>
      </c>
      <c r="D61" s="221"/>
      <c r="E61" s="179">
        <v>10.85</v>
      </c>
      <c r="F61" s="180"/>
      <c r="G61" s="181"/>
      <c r="M61" s="177" t="s">
        <v>159</v>
      </c>
      <c r="O61" s="168"/>
    </row>
    <row r="62" spans="1:104" ht="12.75">
      <c r="A62" s="169">
        <v>25</v>
      </c>
      <c r="B62" s="170" t="s">
        <v>160</v>
      </c>
      <c r="C62" s="171" t="s">
        <v>161</v>
      </c>
      <c r="D62" s="172" t="s">
        <v>136</v>
      </c>
      <c r="E62" s="173">
        <v>3793.6</v>
      </c>
      <c r="F62" s="173">
        <v>0</v>
      </c>
      <c r="G62" s="174">
        <f>E62*F62</f>
        <v>0</v>
      </c>
      <c r="O62" s="168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5">
        <v>1</v>
      </c>
      <c r="CB62" s="175">
        <v>7</v>
      </c>
      <c r="CZ62" s="146">
        <v>9.99999999999612E-06</v>
      </c>
    </row>
    <row r="63" spans="1:15" ht="12.75">
      <c r="A63" s="176"/>
      <c r="B63" s="178"/>
      <c r="C63" s="220" t="s">
        <v>162</v>
      </c>
      <c r="D63" s="221"/>
      <c r="E63" s="179">
        <v>3793.6</v>
      </c>
      <c r="F63" s="180"/>
      <c r="G63" s="181"/>
      <c r="M63" s="177" t="s">
        <v>162</v>
      </c>
      <c r="O63" s="168"/>
    </row>
    <row r="64" spans="1:104" ht="12.75">
      <c r="A64" s="169">
        <v>26</v>
      </c>
      <c r="B64" s="170" t="s">
        <v>163</v>
      </c>
      <c r="C64" s="171" t="s">
        <v>164</v>
      </c>
      <c r="D64" s="172" t="s">
        <v>94</v>
      </c>
      <c r="E64" s="173">
        <v>142.5</v>
      </c>
      <c r="F64" s="173">
        <v>0</v>
      </c>
      <c r="G64" s="174">
        <f>E64*F64</f>
        <v>0</v>
      </c>
      <c r="O64" s="168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5">
        <v>1</v>
      </c>
      <c r="CB64" s="175">
        <v>7</v>
      </c>
      <c r="CZ64" s="146">
        <v>0.000709999999999766</v>
      </c>
    </row>
    <row r="65" spans="1:104" ht="12.75">
      <c r="A65" s="169">
        <v>27</v>
      </c>
      <c r="B65" s="170" t="s">
        <v>165</v>
      </c>
      <c r="C65" s="171" t="s">
        <v>180</v>
      </c>
      <c r="D65" s="172" t="s">
        <v>109</v>
      </c>
      <c r="E65" s="173">
        <v>10.85</v>
      </c>
      <c r="F65" s="173">
        <v>0</v>
      </c>
      <c r="G65" s="174">
        <f>E65*F65</f>
        <v>0</v>
      </c>
      <c r="O65" s="168">
        <v>2</v>
      </c>
      <c r="AA65" s="146">
        <v>12</v>
      </c>
      <c r="AB65" s="146">
        <v>0</v>
      </c>
      <c r="AC65" s="146">
        <v>17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5">
        <v>12</v>
      </c>
      <c r="CB65" s="175">
        <v>0</v>
      </c>
      <c r="CZ65" s="146">
        <v>0</v>
      </c>
    </row>
    <row r="66" spans="1:15" ht="12.75">
      <c r="A66" s="176"/>
      <c r="B66" s="178"/>
      <c r="C66" s="220" t="s">
        <v>159</v>
      </c>
      <c r="D66" s="221"/>
      <c r="E66" s="179">
        <v>10.85</v>
      </c>
      <c r="F66" s="180"/>
      <c r="G66" s="181"/>
      <c r="M66" s="177" t="s">
        <v>159</v>
      </c>
      <c r="O66" s="168"/>
    </row>
    <row r="67" spans="1:104" ht="12.75">
      <c r="A67" s="169">
        <v>28</v>
      </c>
      <c r="B67" s="170" t="s">
        <v>166</v>
      </c>
      <c r="C67" s="171" t="s">
        <v>167</v>
      </c>
      <c r="D67" s="172" t="s">
        <v>94</v>
      </c>
      <c r="E67" s="173">
        <v>70.3</v>
      </c>
      <c r="F67" s="173">
        <v>0</v>
      </c>
      <c r="G67" s="174">
        <f>E67*F67</f>
        <v>0</v>
      </c>
      <c r="O67" s="168">
        <v>2</v>
      </c>
      <c r="AA67" s="146">
        <v>12</v>
      </c>
      <c r="AB67" s="146">
        <v>0</v>
      </c>
      <c r="AC67" s="146">
        <v>11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5">
        <v>12</v>
      </c>
      <c r="CB67" s="175">
        <v>0</v>
      </c>
      <c r="CZ67" s="146">
        <v>0</v>
      </c>
    </row>
    <row r="68" spans="1:104" ht="12.75">
      <c r="A68" s="169">
        <v>29</v>
      </c>
      <c r="B68" s="170" t="s">
        <v>168</v>
      </c>
      <c r="C68" s="171" t="s">
        <v>169</v>
      </c>
      <c r="D68" s="172" t="s">
        <v>60</v>
      </c>
      <c r="E68" s="173"/>
      <c r="F68" s="173">
        <v>0</v>
      </c>
      <c r="G68" s="174">
        <f>E68*F68</f>
        <v>0</v>
      </c>
      <c r="O68" s="168">
        <v>2</v>
      </c>
      <c r="AA68" s="146">
        <v>7</v>
      </c>
      <c r="AB68" s="146">
        <v>1002</v>
      </c>
      <c r="AC68" s="146">
        <v>5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5">
        <v>7</v>
      </c>
      <c r="CB68" s="175">
        <v>1002</v>
      </c>
      <c r="CZ68" s="146">
        <v>0</v>
      </c>
    </row>
    <row r="69" spans="1:57" ht="12.75">
      <c r="A69" s="182"/>
      <c r="B69" s="183" t="s">
        <v>72</v>
      </c>
      <c r="C69" s="184" t="str">
        <f>CONCATENATE(B47," ",C47)</f>
        <v>712 Živičné krytiny</v>
      </c>
      <c r="D69" s="185"/>
      <c r="E69" s="186"/>
      <c r="F69" s="187"/>
      <c r="G69" s="188">
        <f>SUM(G47:G68)</f>
        <v>0</v>
      </c>
      <c r="O69" s="168">
        <v>4</v>
      </c>
      <c r="BA69" s="189">
        <f>SUM(BA47:BA68)</f>
        <v>0</v>
      </c>
      <c r="BB69" s="189">
        <f>SUM(BB47:BB68)</f>
        <v>0</v>
      </c>
      <c r="BC69" s="189">
        <f>SUM(BC47:BC68)</f>
        <v>0</v>
      </c>
      <c r="BD69" s="189">
        <f>SUM(BD47:BD68)</f>
        <v>0</v>
      </c>
      <c r="BE69" s="189">
        <f>SUM(BE47:BE68)</f>
        <v>0</v>
      </c>
    </row>
    <row r="70" spans="1:15" ht="12.75">
      <c r="A70" s="161" t="s">
        <v>71</v>
      </c>
      <c r="B70" s="162" t="s">
        <v>170</v>
      </c>
      <c r="C70" s="163" t="s">
        <v>171</v>
      </c>
      <c r="D70" s="164"/>
      <c r="E70" s="165"/>
      <c r="F70" s="165"/>
      <c r="G70" s="166"/>
      <c r="H70" s="167"/>
      <c r="I70" s="167"/>
      <c r="O70" s="168">
        <v>1</v>
      </c>
    </row>
    <row r="71" spans="1:104" ht="12.75">
      <c r="A71" s="169">
        <v>30</v>
      </c>
      <c r="B71" s="170" t="s">
        <v>172</v>
      </c>
      <c r="C71" s="171" t="s">
        <v>173</v>
      </c>
      <c r="D71" s="172" t="s">
        <v>88</v>
      </c>
      <c r="E71" s="173">
        <f>22.7237135999855+E34*2.4</f>
        <v>24.4037135999855</v>
      </c>
      <c r="F71" s="173">
        <v>0</v>
      </c>
      <c r="G71" s="174">
        <f>E71*F71</f>
        <v>0</v>
      </c>
      <c r="O71" s="168">
        <v>2</v>
      </c>
      <c r="AA71" s="146">
        <v>8</v>
      </c>
      <c r="AB71" s="146">
        <v>0</v>
      </c>
      <c r="AC71" s="146">
        <v>3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5">
        <v>8</v>
      </c>
      <c r="CB71" s="175">
        <v>0</v>
      </c>
      <c r="CZ71" s="146">
        <v>0</v>
      </c>
    </row>
    <row r="72" spans="1:104" ht="12.75">
      <c r="A72" s="169">
        <v>31</v>
      </c>
      <c r="B72" s="170" t="s">
        <v>174</v>
      </c>
      <c r="C72" s="171" t="s">
        <v>175</v>
      </c>
      <c r="D72" s="172" t="s">
        <v>88</v>
      </c>
      <c r="E72" s="173">
        <f>318.131990399797+E34*2.4*14</f>
        <v>341.651990399797</v>
      </c>
      <c r="F72" s="173">
        <v>0</v>
      </c>
      <c r="G72" s="174">
        <f>E72*F72</f>
        <v>0</v>
      </c>
      <c r="O72" s="168">
        <v>2</v>
      </c>
      <c r="AA72" s="146">
        <v>8</v>
      </c>
      <c r="AB72" s="146">
        <v>0</v>
      </c>
      <c r="AC72" s="146">
        <v>3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5">
        <v>8</v>
      </c>
      <c r="CB72" s="175">
        <v>0</v>
      </c>
      <c r="CZ72" s="146">
        <v>0</v>
      </c>
    </row>
    <row r="73" spans="1:104" ht="12.75">
      <c r="A73" s="169">
        <v>32</v>
      </c>
      <c r="B73" s="170" t="s">
        <v>176</v>
      </c>
      <c r="C73" s="171" t="s">
        <v>177</v>
      </c>
      <c r="D73" s="172" t="s">
        <v>88</v>
      </c>
      <c r="E73" s="173">
        <f>22.7237135999855+E34*2.4</f>
        <v>24.4037135999855</v>
      </c>
      <c r="F73" s="173">
        <v>0</v>
      </c>
      <c r="G73" s="174">
        <f>E73*F73</f>
        <v>0</v>
      </c>
      <c r="O73" s="168">
        <v>2</v>
      </c>
      <c r="AA73" s="146">
        <v>8</v>
      </c>
      <c r="AB73" s="146">
        <v>0</v>
      </c>
      <c r="AC73" s="146">
        <v>3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5">
        <v>8</v>
      </c>
      <c r="CB73" s="175">
        <v>0</v>
      </c>
      <c r="CZ73" s="146">
        <v>0</v>
      </c>
    </row>
    <row r="74" spans="1:57" ht="12.75">
      <c r="A74" s="182"/>
      <c r="B74" s="183" t="s">
        <v>72</v>
      </c>
      <c r="C74" s="184" t="str">
        <f>CONCATENATE(B70," ",C70)</f>
        <v>D96 Přesuny suti a vybouraných hmot</v>
      </c>
      <c r="D74" s="185"/>
      <c r="E74" s="186"/>
      <c r="F74" s="187"/>
      <c r="G74" s="188">
        <f>SUM(G70:G73)</f>
        <v>0</v>
      </c>
      <c r="O74" s="168">
        <v>4</v>
      </c>
      <c r="BA74" s="189">
        <f>SUM(BA70:BA73)</f>
        <v>0</v>
      </c>
      <c r="BB74" s="189">
        <f>SUM(BB70:BB73)</f>
        <v>0</v>
      </c>
      <c r="BC74" s="189">
        <f>SUM(BC70:BC73)</f>
        <v>0</v>
      </c>
      <c r="BD74" s="189">
        <f>SUM(BD70:BD73)</f>
        <v>0</v>
      </c>
      <c r="BE74" s="189">
        <f>SUM(BE70:BE73)</f>
        <v>0</v>
      </c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spans="1:7" ht="12.75">
      <c r="A98" s="190"/>
      <c r="B98" s="190"/>
      <c r="C98" s="190"/>
      <c r="D98" s="190"/>
      <c r="E98" s="190"/>
      <c r="F98" s="190"/>
      <c r="G98" s="190"/>
    </row>
    <row r="99" spans="1:7" ht="12.75">
      <c r="A99" s="190"/>
      <c r="B99" s="190"/>
      <c r="C99" s="190"/>
      <c r="D99" s="190"/>
      <c r="E99" s="190"/>
      <c r="F99" s="190"/>
      <c r="G99" s="190"/>
    </row>
    <row r="100" spans="1:7" ht="12.75">
      <c r="A100" s="190"/>
      <c r="B100" s="190"/>
      <c r="C100" s="190"/>
      <c r="D100" s="190"/>
      <c r="E100" s="190"/>
      <c r="F100" s="190"/>
      <c r="G100" s="190"/>
    </row>
    <row r="101" spans="1:7" ht="12.75">
      <c r="A101" s="190"/>
      <c r="B101" s="190"/>
      <c r="C101" s="190"/>
      <c r="D101" s="190"/>
      <c r="E101" s="190"/>
      <c r="F101" s="190"/>
      <c r="G101" s="190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spans="1:2" ht="12.75">
      <c r="A133" s="191"/>
      <c r="B133" s="191"/>
    </row>
    <row r="134" spans="1:7" ht="12.75">
      <c r="A134" s="190"/>
      <c r="B134" s="190"/>
      <c r="C134" s="192"/>
      <c r="D134" s="192"/>
      <c r="E134" s="193"/>
      <c r="F134" s="192"/>
      <c r="G134" s="194"/>
    </row>
    <row r="135" spans="1:7" ht="12.75">
      <c r="A135" s="195"/>
      <c r="B135" s="195"/>
      <c r="C135" s="190"/>
      <c r="D135" s="190"/>
      <c r="E135" s="196"/>
      <c r="F135" s="190"/>
      <c r="G135" s="190"/>
    </row>
    <row r="136" spans="1:7" ht="12.75">
      <c r="A136" s="190"/>
      <c r="B136" s="190"/>
      <c r="C136" s="190"/>
      <c r="D136" s="190"/>
      <c r="E136" s="196"/>
      <c r="F136" s="190"/>
      <c r="G136" s="190"/>
    </row>
    <row r="137" spans="1:7" ht="12.75">
      <c r="A137" s="190"/>
      <c r="B137" s="190"/>
      <c r="C137" s="190"/>
      <c r="D137" s="190"/>
      <c r="E137" s="196"/>
      <c r="F137" s="190"/>
      <c r="G137" s="190"/>
    </row>
    <row r="138" spans="1:7" ht="12.75">
      <c r="A138" s="190"/>
      <c r="B138" s="190"/>
      <c r="C138" s="190"/>
      <c r="D138" s="190"/>
      <c r="E138" s="196"/>
      <c r="F138" s="190"/>
      <c r="G138" s="190"/>
    </row>
    <row r="139" spans="1:7" ht="12.75">
      <c r="A139" s="190"/>
      <c r="B139" s="190"/>
      <c r="C139" s="190"/>
      <c r="D139" s="190"/>
      <c r="E139" s="196"/>
      <c r="F139" s="190"/>
      <c r="G139" s="190"/>
    </row>
    <row r="140" spans="1:7" ht="12.75">
      <c r="A140" s="190"/>
      <c r="B140" s="190"/>
      <c r="C140" s="190"/>
      <c r="D140" s="190"/>
      <c r="E140" s="196"/>
      <c r="F140" s="190"/>
      <c r="G140" s="190"/>
    </row>
    <row r="141" spans="1:7" ht="12.75">
      <c r="A141" s="190"/>
      <c r="B141" s="190"/>
      <c r="C141" s="190"/>
      <c r="D141" s="190"/>
      <c r="E141" s="196"/>
      <c r="F141" s="190"/>
      <c r="G141" s="190"/>
    </row>
    <row r="142" spans="1:7" ht="12.75">
      <c r="A142" s="190"/>
      <c r="B142" s="190"/>
      <c r="C142" s="190"/>
      <c r="D142" s="190"/>
      <c r="E142" s="196"/>
      <c r="F142" s="190"/>
      <c r="G142" s="190"/>
    </row>
    <row r="143" spans="1:7" ht="12.75">
      <c r="A143" s="190"/>
      <c r="B143" s="190"/>
      <c r="C143" s="190"/>
      <c r="D143" s="190"/>
      <c r="E143" s="196"/>
      <c r="F143" s="190"/>
      <c r="G143" s="190"/>
    </row>
    <row r="144" spans="1:7" ht="12.75">
      <c r="A144" s="190"/>
      <c r="B144" s="190"/>
      <c r="C144" s="190"/>
      <c r="D144" s="190"/>
      <c r="E144" s="196"/>
      <c r="F144" s="190"/>
      <c r="G144" s="190"/>
    </row>
    <row r="145" spans="1:7" ht="12.75">
      <c r="A145" s="190"/>
      <c r="B145" s="190"/>
      <c r="C145" s="190"/>
      <c r="D145" s="190"/>
      <c r="E145" s="196"/>
      <c r="F145" s="190"/>
      <c r="G145" s="190"/>
    </row>
    <row r="146" spans="1:7" ht="12.75">
      <c r="A146" s="190"/>
      <c r="B146" s="190"/>
      <c r="C146" s="190"/>
      <c r="D146" s="190"/>
      <c r="E146" s="196"/>
      <c r="F146" s="190"/>
      <c r="G146" s="190"/>
    </row>
    <row r="147" spans="1:7" ht="12.75">
      <c r="A147" s="190"/>
      <c r="B147" s="190"/>
      <c r="C147" s="190"/>
      <c r="D147" s="190"/>
      <c r="E147" s="196"/>
      <c r="F147" s="190"/>
      <c r="G147" s="190"/>
    </row>
  </sheetData>
  <sheetProtection/>
  <mergeCells count="26">
    <mergeCell ref="C25:D25"/>
    <mergeCell ref="C27:D27"/>
    <mergeCell ref="C66:D66"/>
    <mergeCell ref="C41:D41"/>
    <mergeCell ref="C49:D49"/>
    <mergeCell ref="C50:D50"/>
    <mergeCell ref="C52:D52"/>
    <mergeCell ref="C54:D54"/>
    <mergeCell ref="C56:D56"/>
    <mergeCell ref="C57:D57"/>
    <mergeCell ref="C16:D16"/>
    <mergeCell ref="C18:D18"/>
    <mergeCell ref="C20:D20"/>
    <mergeCell ref="C22:D22"/>
    <mergeCell ref="C63:D63"/>
    <mergeCell ref="C31:D31"/>
    <mergeCell ref="C33:D33"/>
    <mergeCell ref="C36:D36"/>
    <mergeCell ref="C59:D59"/>
    <mergeCell ref="C61:D61"/>
    <mergeCell ref="C11:D11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Kadlecová</dc:creator>
  <cp:keywords/>
  <dc:description/>
  <cp:lastModifiedBy>user</cp:lastModifiedBy>
  <cp:lastPrinted>2018-03-21T11:33:16Z</cp:lastPrinted>
  <dcterms:created xsi:type="dcterms:W3CDTF">2017-10-02T03:57:10Z</dcterms:created>
  <dcterms:modified xsi:type="dcterms:W3CDTF">2018-04-06T08:52:43Z</dcterms:modified>
  <cp:category/>
  <cp:version/>
  <cp:contentType/>
  <cp:contentStatus/>
</cp:coreProperties>
</file>