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6" windowWidth="19230" windowHeight="12075" activeTab="0"/>
  </bookViews>
  <sheets>
    <sheet name="celkový souhrn" sheetId="1" r:id="rId1"/>
    <sheet name="1A" sheetId="2" r:id="rId2"/>
    <sheet name="1B" sheetId="3" r:id="rId3"/>
    <sheet name="1C" sheetId="4" r:id="rId4"/>
    <sheet name="1D" sheetId="5" r:id="rId5"/>
    <sheet name="1E" sheetId="6" r:id="rId6"/>
    <sheet name="2A" sheetId="7" r:id="rId7"/>
    <sheet name="2B" sheetId="8" r:id="rId8"/>
    <sheet name="2C" sheetId="9" r:id="rId9"/>
    <sheet name="3A" sheetId="10" r:id="rId10"/>
    <sheet name="5A" sheetId="11" r:id="rId11"/>
    <sheet name="5B" sheetId="12" r:id="rId12"/>
    <sheet name="5C" sheetId="13" r:id="rId13"/>
    <sheet name="6" sheetId="14" r:id="rId14"/>
    <sheet name="7" sheetId="15" r:id="rId15"/>
  </sheets>
  <definedNames/>
  <calcPr fullCalcOnLoad="1"/>
</workbook>
</file>

<file path=xl/sharedStrings.xml><?xml version="1.0" encoding="utf-8"?>
<sst xmlns="http://schemas.openxmlformats.org/spreadsheetml/2006/main" count="789" uniqueCount="257">
  <si>
    <t>Aktivita</t>
  </si>
  <si>
    <t>Dílčí aktivita</t>
  </si>
  <si>
    <t>Obsah aktivity</t>
  </si>
  <si>
    <t xml:space="preserve">Monitoring mikrostanovišť záznamovými sondami a bioindikce stanovišť k vysazování juvenilů </t>
  </si>
  <si>
    <t>Celkem</t>
  </si>
  <si>
    <t>Náklady na aktivitu dle dílčích činností</t>
  </si>
  <si>
    <t xml:space="preserve">Dílčí činnost </t>
  </si>
  <si>
    <t>Jednotka</t>
  </si>
  <si>
    <t>Jednotková cena</t>
  </si>
  <si>
    <t>Jednotková cena s DPH</t>
  </si>
  <si>
    <t>Počet jednotek za projekt</t>
  </si>
  <si>
    <t xml:space="preserve">Výběr  míst pro detailní sledování charakteru mikrohabitatu pode dnem pomocí ručního měření (terénní pochůzky,využití výsledků měření  a map z minulého projektu - 120 míst pro vstupní soubor)  </t>
  </si>
  <si>
    <t>lokalita</t>
  </si>
  <si>
    <t>mikrohabitat/měsíc</t>
  </si>
  <si>
    <t>vzorek</t>
  </si>
  <si>
    <t xml:space="preserve">1B Odchovy juvenilních perlorodek </t>
  </si>
  <si>
    <t>zajištění/rok</t>
  </si>
  <si>
    <r>
      <t xml:space="preserve">Invadace ryb pro oba typy odchovů                           </t>
    </r>
    <r>
      <rPr>
        <sz val="11"/>
        <color indexed="8"/>
        <rFont val="Calibri"/>
        <family val="2"/>
      </rPr>
      <t xml:space="preserve">kontrola vývoje glochidií adultních perlorodek </t>
    </r>
  </si>
  <si>
    <t>kontrola/rok</t>
  </si>
  <si>
    <t>cyklus/rok</t>
  </si>
  <si>
    <t>péče/rok</t>
  </si>
  <si>
    <r>
      <t xml:space="preserve">Inkubace glochidií pro oba typy odchovů                                                                            </t>
    </r>
    <r>
      <rPr>
        <sz val="11"/>
        <color indexed="8"/>
        <rFont val="Calibri"/>
        <family val="2"/>
      </rPr>
      <t>převoz ryb a příprava odchovny na uložení ryb</t>
    </r>
  </si>
  <si>
    <r>
      <t xml:space="preserve">Inkubace glochidií pro oba typy odchovů                                                                            </t>
    </r>
    <r>
      <rPr>
        <sz val="11"/>
        <color indexed="8"/>
        <rFont val="Calibri"/>
        <family val="2"/>
      </rPr>
      <t>uložení ryb do akvarijních nádob a počátek řízené metamorfózy glochidií</t>
    </r>
  </si>
  <si>
    <r>
      <t xml:space="preserve">Inkubace glochidií pro oba typy odchovů                                                                            </t>
    </r>
    <r>
      <rPr>
        <sz val="11"/>
        <color indexed="8"/>
        <rFont val="Calibri"/>
        <family val="2"/>
      </rPr>
      <t>každodenní kontrola ryb, krmení a zajišťování chodu  důležitých zařízení pro odchov</t>
    </r>
  </si>
  <si>
    <r>
      <t xml:space="preserve">Odchovný cyklus </t>
    </r>
    <r>
      <rPr>
        <b/>
        <i/>
        <sz val="11"/>
        <rFont val="Calibri"/>
        <family val="2"/>
      </rPr>
      <t>in situ</t>
    </r>
    <r>
      <rPr>
        <b/>
        <sz val="11"/>
        <rFont val="Calibri"/>
        <family val="2"/>
      </rPr>
      <t xml:space="preserve"> (pro posílení populace) ve vodním toku s výstupem 100 tis. jedinců za rok         </t>
    </r>
    <r>
      <rPr>
        <sz val="11"/>
        <rFont val="Calibri"/>
        <family val="2"/>
      </rPr>
      <t>odběr sedimentu z akvárií a vyhledávání juvenilních perlorodek říčních</t>
    </r>
  </si>
  <si>
    <r>
      <t xml:space="preserve">Odchovný cyklus </t>
    </r>
    <r>
      <rPr>
        <b/>
        <i/>
        <sz val="11"/>
        <rFont val="Calibri"/>
        <family val="2"/>
      </rPr>
      <t>in situ</t>
    </r>
    <r>
      <rPr>
        <b/>
        <sz val="11"/>
        <rFont val="Calibri"/>
        <family val="2"/>
      </rPr>
      <t xml:space="preserve"> (pro posílení populace) ve vodním toku s výstupem 100 tis. jedinců za rok         </t>
    </r>
    <r>
      <rPr>
        <sz val="11"/>
        <rFont val="Calibri"/>
        <family val="2"/>
      </rPr>
      <t>chov juvenilních perlorodek říčních v laboratorních podmínkách</t>
    </r>
  </si>
  <si>
    <r>
      <t xml:space="preserve">Odchovný cyklus </t>
    </r>
    <r>
      <rPr>
        <b/>
        <i/>
        <sz val="11"/>
        <rFont val="Calibri"/>
        <family val="2"/>
      </rPr>
      <t>in situ</t>
    </r>
    <r>
      <rPr>
        <b/>
        <sz val="11"/>
        <rFont val="Calibri"/>
        <family val="2"/>
      </rPr>
      <t xml:space="preserve"> (pro posílení populace) ve vodním toku s výstupem 100 tis. jedinců za rok         </t>
    </r>
    <r>
      <rPr>
        <sz val="11"/>
        <rFont val="Calibri"/>
        <family val="2"/>
      </rPr>
      <t>pořízení vstupních dat odchovávaných juvenilů 0+, jejich uložení do odchovných klícek a odvoz do řeky</t>
    </r>
  </si>
  <si>
    <r>
      <t xml:space="preserve">Odchovný cyklus </t>
    </r>
    <r>
      <rPr>
        <b/>
        <i/>
        <sz val="11"/>
        <rFont val="Calibri"/>
        <family val="2"/>
      </rPr>
      <t>in situ</t>
    </r>
    <r>
      <rPr>
        <b/>
        <sz val="11"/>
        <rFont val="Calibri"/>
        <family val="2"/>
      </rPr>
      <t xml:space="preserve"> (pro posílení populace) ve vodním toku s výstupem 100 tis. jedinců za rok         </t>
    </r>
    <r>
      <rPr>
        <sz val="11"/>
        <rFont val="Calibri"/>
        <family val="2"/>
      </rPr>
      <t>vyhodnocování vývoje juvenilních perlorodek říčních v klíckách a pořízení vstupních dat pro následné vyhodnocení přírůstku schránek a přežívání</t>
    </r>
  </si>
  <si>
    <t>vyhodnocení/rok</t>
  </si>
  <si>
    <r>
      <t xml:space="preserve">Odchovný cyklus </t>
    </r>
    <r>
      <rPr>
        <b/>
        <i/>
        <sz val="11"/>
        <rFont val="Calibri"/>
        <family val="2"/>
      </rPr>
      <t>in situ</t>
    </r>
    <r>
      <rPr>
        <b/>
        <sz val="11"/>
        <rFont val="Calibri"/>
        <family val="2"/>
      </rPr>
      <t xml:space="preserve"> (pro posílení populace) ve vodním toku s výstupem 100 tis. jedinců za rok         </t>
    </r>
    <r>
      <rPr>
        <sz val="11"/>
        <rFont val="Calibri"/>
        <family val="2"/>
      </rPr>
      <t xml:space="preserve">celoroční péče o odchovné klícky ve Vltavě </t>
    </r>
  </si>
  <si>
    <t>kontrola/měsíc</t>
  </si>
  <si>
    <r>
      <t xml:space="preserve">Odchovný cyklus </t>
    </r>
    <r>
      <rPr>
        <b/>
        <i/>
        <sz val="11"/>
        <rFont val="Calibri"/>
        <family val="2"/>
      </rPr>
      <t>in situ</t>
    </r>
    <r>
      <rPr>
        <b/>
        <sz val="11"/>
        <rFont val="Calibri"/>
        <family val="2"/>
      </rPr>
      <t xml:space="preserve"> (pro posílení populace) ve vodním toku s výstupem 100 tis. jedinců za rok         </t>
    </r>
    <r>
      <rPr>
        <sz val="11"/>
        <rFont val="Calibri"/>
        <family val="2"/>
      </rPr>
      <t>výroba odchovných klícek, příprava písku zrnitosti 2mm, příprava kotvících kamenů</t>
    </r>
  </si>
  <si>
    <t>kus</t>
  </si>
  <si>
    <r>
      <rPr>
        <b/>
        <sz val="11"/>
        <rFont val="Calibri"/>
        <family val="2"/>
      </rPr>
      <t>Odchovný cyklus ex situ (pro bioindikační testy) v odchovném zařízení s výstupem 5 tis. jedinců za rok</t>
    </r>
    <r>
      <rPr>
        <sz val="11"/>
        <rFont val="Calibri"/>
        <family val="2"/>
      </rPr>
      <t xml:space="preserve">   chov juvenilních perlorodek </t>
    </r>
  </si>
  <si>
    <r>
      <rPr>
        <b/>
        <sz val="11"/>
        <rFont val="Calibri"/>
        <family val="2"/>
      </rPr>
      <t>Odchovný cyklus ex situ (pro bioindikační testy) v odchovném zařízení s výstupem 5 tis. jedinců za rok</t>
    </r>
    <r>
      <rPr>
        <sz val="11"/>
        <rFont val="Calibri"/>
        <family val="2"/>
      </rPr>
      <t xml:space="preserve">   získávání a příprava detritu - potravy</t>
    </r>
  </si>
  <si>
    <r>
      <rPr>
        <b/>
        <sz val="11"/>
        <rFont val="Calibri"/>
        <family val="2"/>
      </rPr>
      <t>Odchovný cyklus ex situ (pro bioindikační testy) v odchovném zařízení s výstupem 5 tis. jedinců za rok</t>
    </r>
    <r>
      <rPr>
        <sz val="11"/>
        <rFont val="Calibri"/>
        <family val="2"/>
      </rPr>
      <t xml:space="preserve">   výroba odchovných klícek, příprava písku zrnitosti 2mm, příprava kotvících kamenů</t>
    </r>
  </si>
  <si>
    <t>Vysazení odchovaných jedinců do refugia Teplé Vltavy</t>
  </si>
  <si>
    <t>vysazení</t>
  </si>
  <si>
    <t>Sledování a vyhodnocování vývoje juvenilů  v klíckách (přírůstky, přežívání), meziroční srovnání</t>
  </si>
  <si>
    <t>zpráva</t>
  </si>
  <si>
    <t>1C) Optimalizace přežívání vypuštěných juvenilů</t>
  </si>
  <si>
    <t xml:space="preserve">Výroba a instalaci síťových trubicových systémů, osazení a postupné vyhodnocování přežívání juvenilů ve dně kontrolou jednotlivých sekcí, stálý dozor, vyhodnocení úspěšností přežívání  a vypuštení juvenilů </t>
  </si>
  <si>
    <t>Testování přežívání vypouštěných juvenilů v uzavřených síťových systémech dělených na sekce (1 testovací systém za sezónu)</t>
  </si>
  <si>
    <t>systém/sezóna</t>
  </si>
  <si>
    <t>Testování přežívání , vertikální a horizontální migrace vypouštěných juvenilů v otevřených vypouštěcích síťových systémech dělených na sekce  (1 testovací systém za sezónu)</t>
  </si>
  <si>
    <t>Souhrnná zpráva o úspěšnosti vypouštění v porovnání se zahraničními daty (statistické vyhodnocení, tabelární data, grafické zpracování data, primární data  a fotodokumentace na CD nosiči)</t>
  </si>
  <si>
    <t>Zajištění pravidelného dohledu v době instalace systémů včetně zimních podmínek (24 měsíců v letech 2019-2021)</t>
  </si>
  <si>
    <t>měsíc</t>
  </si>
  <si>
    <t>1D Vysazování juvenilů na hostitelích</t>
  </si>
  <si>
    <t>Odlovy, invadace ryb juvenilními jedinci perlorodky, vypouštění invadovaných ryb</t>
  </si>
  <si>
    <t xml:space="preserve">Odlovy a značení minimálně 100 ks hostitelských ryb na invadace ze dvou různých linií </t>
  </si>
  <si>
    <t>odlov/rok</t>
  </si>
  <si>
    <t xml:space="preserve">Zajištění glochidií a invadace minimálně 100 ks ryb </t>
  </si>
  <si>
    <t>invadace/rok</t>
  </si>
  <si>
    <t xml:space="preserve">Monitoring a chov 100 ks invadovaných ryb na přirozené potravě </t>
  </si>
  <si>
    <t>chov ryb/rok</t>
  </si>
  <si>
    <t xml:space="preserve">Vyhodnocení kvantitativní úspěšnosti vývoje glochidií s využitím individuálního monitoringu průběhu odpadávání juv. jedinců </t>
  </si>
  <si>
    <t>jedinec ryby</t>
  </si>
  <si>
    <t xml:space="preserve">Vyhodnocení vitality juvenilních jedinců s využitím fluorescenční metody </t>
  </si>
  <si>
    <t>juvenilní jedinec</t>
  </si>
  <si>
    <t xml:space="preserve">1E Zřízení odchovného systému </t>
  </si>
  <si>
    <t>Zřízení laboratorního odchovného systému s vysokou účinností</t>
  </si>
  <si>
    <t>Vývoj a testování systému pro odchov a kontinuální sběr juvenilních jedinců perlorodky říční</t>
  </si>
  <si>
    <t>otestovaný systém</t>
  </si>
  <si>
    <t>Materiál pro zřízení a adaptaci laboratorního odchovného systému (UHELON, PE prvky, …)</t>
  </si>
  <si>
    <t>materiál</t>
  </si>
  <si>
    <t>vybavení</t>
  </si>
  <si>
    <t>100 m koryta</t>
  </si>
  <si>
    <t>roční přehledná zpráva o kontrolách,přehled dat, seznam kontrol a zásahů (primární teplotní data v podobě lokalizací, plánků , fotografií a scanů terénních protokolů na CD)</t>
  </si>
  <si>
    <t>2B Sběr informací o aktuálním výskytu subadultů</t>
  </si>
  <si>
    <t>Monitoring dna aquascopy, zvětšovacími aquascopy a potápěním v místech očekávaného vystupování subadultů z předchozích odchovných programů</t>
  </si>
  <si>
    <t xml:space="preserve">nákup aquascopů (další drobné vybavení je zahrnuto v jednotkové ceně prací) </t>
  </si>
  <si>
    <t>ks</t>
  </si>
  <si>
    <t xml:space="preserve">Detailní mapování úseku metodou adaptiv sampling </t>
  </si>
  <si>
    <t>roční přehledná zpráva o mapování, tabelární přehled dat  (primární data v podobě map, fotografií a scanů terénních protokolů na CD)</t>
  </si>
  <si>
    <t>2C Závěrečná inventarizace početnosti populace</t>
  </si>
  <si>
    <t xml:space="preserve">Kvantitativní dvoufázové mapování dna pomocí aquascopů a potápění v hlubších partiích toku  </t>
  </si>
  <si>
    <t xml:space="preserve">Detailní mapování celého hlavního toku dle standartní metodiky </t>
  </si>
  <si>
    <t>km toku</t>
  </si>
  <si>
    <t xml:space="preserve">Aktivita 3: Odchovný a reprodukční prvek </t>
  </si>
  <si>
    <t xml:space="preserve">3A  Hydrologický monitoring míst vhodných pro vybudování odchovného a reprodukčního prvku (ORP) </t>
  </si>
  <si>
    <t>Vyhledání 4  profilů v širší části povodí, pořízení a osazení sond na měření výšky hladiny, pravidelná kontrola jejich funkce, analýza dat</t>
  </si>
  <si>
    <t>měrný profil</t>
  </si>
  <si>
    <t>zpráva za dvouleté měření (primární data na CD)</t>
  </si>
  <si>
    <t>Aktivita 5. Propagace ochrany druhu a prevence přímého ničení  - osvětová a informační kampaň</t>
  </si>
  <si>
    <t>5A Expozice Dobrá</t>
  </si>
  <si>
    <t>Zřízení  venkovní  trvale přístupné expozice věnovaná perlorodce u  budovy Hydrobiologické stanice NP Šumava  v Dobré</t>
  </si>
  <si>
    <t>Návrh expozice - příprava odborných podkladů a fotografií</t>
  </si>
  <si>
    <t>Soubor podkladů</t>
  </si>
  <si>
    <t xml:space="preserve">Návrh expozice </t>
  </si>
  <si>
    <t>Návrh obsahu expozice</t>
  </si>
  <si>
    <t>Odborný posudek - zhodnocení odborného a edukativního dopadu expozice</t>
  </si>
  <si>
    <t>posudek</t>
  </si>
  <si>
    <t>Zhotovení expozice - grafické práce</t>
  </si>
  <si>
    <t>Grafický návrh expozice</t>
  </si>
  <si>
    <t>Zhotovení expozice  - truhlářské práce a  instalace</t>
  </si>
  <si>
    <t>expozice</t>
  </si>
  <si>
    <t>Údržba</t>
  </si>
  <si>
    <t>údržba/rok</t>
  </si>
  <si>
    <t xml:space="preserve">5B Virtuální naučná vodácká stezka na webu </t>
  </si>
  <si>
    <t>Formou série „ virtuálních tabulí“ věnovaných  perlorodce,  které budou vztaženy k určitým místům na řece, bude vybudována  virtuální naučná stezka</t>
  </si>
  <si>
    <t>Zhotovení expozice - grafické a IT práce</t>
  </si>
  <si>
    <t>Funkční expozice jako aplikace pro mobilní telefon</t>
  </si>
  <si>
    <t>Sada doplňků pro vodáky</t>
  </si>
  <si>
    <t xml:space="preserve">Výroba a provoz webových stránek a naučné tiskoviny pro konkrétní cílové skupiny </t>
  </si>
  <si>
    <t>Příprava odborných podkladů pro webové stránky a články do tisku k propagaci projektu</t>
  </si>
  <si>
    <t>příprava/rok</t>
  </si>
  <si>
    <t>IT správa webu</t>
  </si>
  <si>
    <t>správa/rok</t>
  </si>
  <si>
    <t>Návrh informačních podkladů pro jednotlivé stakeholdery na míru</t>
  </si>
  <si>
    <t>návrh</t>
  </si>
  <si>
    <t>Výroba informačních podkladů pro jednotlivé stakeholdery</t>
  </si>
  <si>
    <t>tisk jednoho typu brožury</t>
  </si>
  <si>
    <t>5C Tiskoviny a webové dokumenty pro cílové skupiny a publicita projektu</t>
  </si>
  <si>
    <t xml:space="preserve">6 Analýza přímého vlivu návštěvníků na perlorodky </t>
  </si>
  <si>
    <t xml:space="preserve">Standartizované přímé měření vlivu disturbancí působených vodáky na úseku řeky s výskytem perlorodky a současně s regulovaným systémem splouvání, pravidelné reporty pro potřeby státní správy, závěrečná studie </t>
  </si>
  <si>
    <t>Denní měření množství odtržených nodů podvodních makrofyt v úseku s perlorodkou  v hodinovém kroku za různých vodních stavů</t>
  </si>
  <si>
    <t xml:space="preserve">Měření/den </t>
  </si>
  <si>
    <t xml:space="preserve">Vyhodnocení poškození dna v podélném profilu na stálých profilech NP s využitím indikačního společenstva </t>
  </si>
  <si>
    <t xml:space="preserve">Roční souhrn sledování pro potřeby ochrany perlorodky </t>
  </si>
  <si>
    <t>Studie</t>
  </si>
  <si>
    <t>Sociologický průzkum postoje vodáků k stávajícím a novým návrhům režimu splouvání (300 respondentů)</t>
  </si>
  <si>
    <t>7. Koordinace projektu</t>
  </si>
  <si>
    <t>Celkem Kč</t>
  </si>
  <si>
    <t>1C Optimalizace přežívání vypuštěných juvenilů</t>
  </si>
  <si>
    <t xml:space="preserve">3 Odchovný a reprodukční prvek </t>
  </si>
  <si>
    <t xml:space="preserve">3A  Hydrologický monitoring míst vhodných pro vybudování odchovného a reprodukčního prvku </t>
  </si>
  <si>
    <t>5 Propagace ochrany druhu a prevence přímého ničení  - osvětová a informační kampaň</t>
  </si>
  <si>
    <t>5B Virtuální naučná vodácká stezka</t>
  </si>
  <si>
    <t>6 Analýza vlivu návštěvníků na perlorodky</t>
  </si>
  <si>
    <t>předpokládaná délka výběru lokality 2 hodiny</t>
  </si>
  <si>
    <t>Měsíční kontiuální monitoring koncentrace kyslíku a vodivosti pode dnem  (včetně doplnění, oprava a baterií do sond) 12 lokalit x 5 měsíců kontinuálního měření (celkem 60 měsíců) + 30 měsíců na méně perspektivních 108 lokalitách (jednorázové měření  dle podmínek na sublokalitě, časové rozpětí 4 - 10 dní)</t>
  </si>
  <si>
    <t>Bioindikační hodnocení juvenilními perlorodkami umístěnými v Bundesiekových destičkách pode dnem  (12 lokalit x 4 destičky na lokalitě)</t>
  </si>
  <si>
    <t>destička</t>
  </si>
  <si>
    <t xml:space="preserve">zajištění odchovaných juvenilních perlorodek, změření velikosti perlorodek, umístění na lokalitu, kontrola stavu každých 14 dní, na konci sezóny vyjmutí, změření, vyhodnocení úmrtnosti a přírůstku  </t>
  </si>
  <si>
    <t>Redukované komplexní kontinuální měření mikrohabitatu s vysazenými perlorodkami v místě kontinuální sondy (záznam změn teploty a kontrolně osvit, odběry hyporeálové vody trvalými sondami doplněné penetračními sondami, ruční měření) počet jednotek vychází z předpokládaného počtu míst vysazování x 2 roky (12 lokalit x 24 měsíců)</t>
  </si>
  <si>
    <t>cca 100 hodin ročně</t>
  </si>
  <si>
    <t>1 cyklus cca 32 hodin</t>
  </si>
  <si>
    <t>cca 15 hodin péče za rok (krmení, kontrola)</t>
  </si>
  <si>
    <r>
      <t xml:space="preserve">Invadace ryb pro oba typy odchovů                           </t>
    </r>
    <r>
      <rPr>
        <sz val="11"/>
        <color indexed="8"/>
        <rFont val="Calibri"/>
        <family val="2"/>
      </rPr>
      <t>zajištění 100ks ryb + jejich držení před infikací</t>
    </r>
  </si>
  <si>
    <r>
      <t xml:space="preserve">Invadace ryb pro oba typy odchovů                                           </t>
    </r>
    <r>
      <rPr>
        <sz val="11"/>
        <color indexed="8"/>
        <rFont val="Calibri"/>
        <family val="2"/>
      </rPr>
      <t>získání glochidií a infikace 100ks hostitelských ryb</t>
    </r>
  </si>
  <si>
    <r>
      <t xml:space="preserve">Invadace ryb pro oba typy odchovů                                           </t>
    </r>
    <r>
      <rPr>
        <sz val="11"/>
        <color indexed="8"/>
        <rFont val="Calibri"/>
        <family val="2"/>
      </rPr>
      <t>péče o infikované hostitelské ryby (100ks) chované na rybí farmě v povodí Vltavy přes zimu</t>
    </r>
  </si>
  <si>
    <t>doprava z místa uložení (600km) , vyhledání perlorodek ze substrátu klícek, měření pod mikroskopem, focení, vyhodnocení přírůstků a úmrtnosti  (cca 400 hodin práce)</t>
  </si>
  <si>
    <t>doprava na jednotlivé lokality cca 80km za měsíc,  cca 12 hodin práce</t>
  </si>
  <si>
    <t>materiál cca 250Kč + 1 hod. práce na přípravu 1 ks klícky s pískem</t>
  </si>
  <si>
    <t xml:space="preserve">činnost obden po dobu cca 4 měsíců, doprava 2400km, materiál (nádoby, odsávačky), práce cca 45 hodin </t>
  </si>
  <si>
    <t>do 12 lokalit, doprava cca 200 km, vyzvednutí klícek, kontrola počtu odchovaných jedinců - práce cca 145 hodin</t>
  </si>
  <si>
    <t>zpracování výsledků z každého roku odchovů (popis místa umístění klícek, statistiky přežívání a přírůstků, evidence odchovů , podrobná zpráva o činnosti po měsících, fotodokumentace) - cca 700 hodin</t>
  </si>
  <si>
    <t>cca 16 hodin</t>
  </si>
  <si>
    <t xml:space="preserve">2x ročně (jarní a podzimní cyklus) - cca 5 hodin práce a 140km </t>
  </si>
  <si>
    <t>2x ročně (jarní a podzimní cyklus) - cyklus cca 4 hodiny</t>
  </si>
  <si>
    <t>2x ročně (jarní a podzimní cyklus) - cca 75 dnů po 5 hodinách práce + nákup materiálu (hadičky, čistící a dezinfekční prostředky)</t>
  </si>
  <si>
    <t>2x ročně (jarní a podzimní cyklus) - cca 460 hodin práce</t>
  </si>
  <si>
    <t xml:space="preserve">2x ročně (jarní a podzimní cyklus) - cca 90 hodin práce (kontrola, krmení) + nezbytný materiál (odsávací hadičky, sítka) </t>
  </si>
  <si>
    <t>2x ročně (jarní a podzimní cyklus) - cca 60 hodin práce (focení pod mikroskopem, umístění do odchovných klícek)  + materiál (Petriho misky, pipety) +  doprava do řeky úsek Dobrá - Pěkná (cca 1000km)</t>
  </si>
  <si>
    <t>kontrola,  krmení, čištění -  cca 750 hodin (každodenní činnost po dobu cca 4 měsíců)</t>
  </si>
  <si>
    <t>celkové náklady na dílčí činnost</t>
  </si>
  <si>
    <t>cca 400 hodin práce</t>
  </si>
  <si>
    <t>výroba 1 síťového systému, umístění do lokality, vyjmutí po sezóně, kontrola přežívání perlorodek - práce cca 60hodin,  doprava - cca 40km, materiál na výrobu systému</t>
  </si>
  <si>
    <t>výroba 1 síťového systému, umístění do lokality, vyjmutí po sezóně, kontrola přežívání perlorodek - práce cca 70hodin,  doprava - cca 40km, materiál na výrobu systému</t>
  </si>
  <si>
    <t>kontrola a případné úpravy umístěných síťových systémů  - cca 20 hodin</t>
  </si>
  <si>
    <t>kontrola zralosti glochidií, jejich odběr, držení odlovených ryb a péče o ně, invadace - cca  60 hodin</t>
  </si>
  <si>
    <t>odlovy z různých oblastí a výběr vhodných jedinců, umístění do dočasných nádrží a péče o ně , cca 160 hodin, doprava cca 1500km</t>
  </si>
  <si>
    <t>kontrola, zajištění přirozené potravy a ochrana před predátory naivadovaných ryb - cca 290 hodin</t>
  </si>
  <si>
    <t>obarvení zásobních látek perlorodek barvivem, porovnání tukových zásob jednotlivých juvenilních perlorodek, pořízení fotodokumentace  - cca 1,5 hod</t>
  </si>
  <si>
    <t>materiál použitý pro testovaný odchovný  systém</t>
  </si>
  <si>
    <t>Další vybavení odchovného systému - vzduchovací motorky, akvarijní čerpadla pro kontinuální chod, monitorovací jednotka, atd.  - specifiakce na základě vývoje systému v prvním roce</t>
  </si>
  <si>
    <t>sestavení odchovného systému a jeho testování v průběhu celé doby trvání projektu, úpravy k dosažení nejlepší efektivnosti - časová náročnost cca 1 100 hodin</t>
  </si>
  <si>
    <t>Kontrola úseků s výskytem dospělců včetně ruční péče o biotop a ruční sledování proudění v hyporeálu (ročně 10- 15 stometrových úseků koryta, 2021 časová rezerva pro případ špatných hydrol. Poměrů)</t>
  </si>
  <si>
    <t>úsek (100 m koryta)</t>
  </si>
  <si>
    <t>Kontrola padesátimetrových úseků s výskytem subadultů včetně ruční péče o biotop a sledování proudění v hyporeálu ve třech hloubkách záznamovými sondami (lokality zadavatel určí v roce 2018 na základě screeningu)</t>
  </si>
  <si>
    <t>úsek (50 m koryta)</t>
  </si>
  <si>
    <t xml:space="preserve">Pravidelná kontrola míst se známým soustředěným výskytem perlorodek (vychází se z výsledků předchozího projektu), evidence počtů jedinců a mrtvých jedinců aquascopem nebo potápěním s rozlišením na juvenilní na adultní perlorodky, včetně případných záchranných transferů a ručního čištění míst výskytu </t>
  </si>
  <si>
    <t>ročně časová náročnost cca 175 hodin</t>
  </si>
  <si>
    <t>aquaskopy pořízené z projektu zůstanou součástí vybavení hydrobiologické stanice</t>
  </si>
  <si>
    <t>6-7 stometrových úseků ročně, časová náročnost na 100m koryta cca 90 hodin</t>
  </si>
  <si>
    <t>cca 165 hodin ročně</t>
  </si>
  <si>
    <t>roční přehledná zpráva o inventarizaci, tabelární přehled dat, grafické vyjádření  (primární data v podobě map, fotografií a scanů protokolů na CD)</t>
  </si>
  <si>
    <t>za každý rok, v kterém bude prováděno mapování bude zpracována zpráva z již vymapovaného úseku , časová náročnost cca 175 hodin</t>
  </si>
  <si>
    <t xml:space="preserve">kontinuální měření komplexního hydrologického režimu: vodní stavy, extrémní zimní a letní jevy, světelné poměry včetně pořízení a instalace měřících zařízení (profil) předpoklad 2 profily ročně - hydrologický rok (1. listopad - 31. říjen) </t>
  </si>
  <si>
    <t>časová náročnost cca 175 hodin</t>
  </si>
  <si>
    <t>cca 200 hodin</t>
  </si>
  <si>
    <t>rozvržení využitelného prostoru, výběr formy pro odborné sdělení, cca 450 hodin</t>
  </si>
  <si>
    <t>materiál (desky, stříšky, případně gravírování nebo tisky), výroba a instalace cca 60 hodin</t>
  </si>
  <si>
    <t>doplňky , obměny cca 20 hodin + materiál</t>
  </si>
  <si>
    <t>cca 100 hodin</t>
  </si>
  <si>
    <t>spotřební materiál na zapůjčení pro vodáky, odhad 150Kč za půjčovanou sadu</t>
  </si>
  <si>
    <t xml:space="preserve">Výroba voděodolných letáků a pouzder na mobilní telefony </t>
  </si>
  <si>
    <t>cca 175 hodin</t>
  </si>
  <si>
    <t>texty, výběr fotografií cca 50 hodin</t>
  </si>
  <si>
    <t xml:space="preserve"> grafická úprava a tisk brožury v nákladu 3000ks</t>
  </si>
  <si>
    <t>Návrh změn režimu splouvání  na základě výsledků sledování poškozování dna s výskytem perlorodky</t>
  </si>
  <si>
    <t>nákup sondy (životnost shodná s délkou projektu), umístění v řece, pravidelné kontroly v nepřístupném terénu, přesuny sond mezi sublokalitami (108 lokalit)</t>
  </si>
  <si>
    <t>Odběr hyporeálovou sondou z 15 cm hloubky oxických poloh hyporeálu a laboratorní analýza koncentace NH4 , NO3, NO2 a reaktivního fosforu ve vzorcích ohrožených eutrofizací pod zdrojí znečištění  (12 lokalit 9x ročně po dobu  4 let + 78 vzorků během screeningu )</t>
  </si>
  <si>
    <t>přemístění 35 invadovaných ryb z různých linií do laboratorního akvarijního systému, krmení přirozenou potravou, kontrola uchycení a odpadávání perlorodek - cca 34 hodin, doprava celkem za rok cca  160km</t>
  </si>
  <si>
    <t>každoročně 30 monitorovacích dnů, časová náročnost cca 25 hodin (2-3 lidi) na 1 den, materiál (terénní vybavení)</t>
  </si>
  <si>
    <t>měření sondy za měsíc</t>
  </si>
  <si>
    <t>Měsíční kontiuální monitoring teploty a míry osvitu pode dnem (12 lokalit  x36 měsíců kontinuálního měření, 100x měření méně perspektivních lokalit (108 lokalit  cca 7-10dní ), 68 detailní mikrohabitatové měření v různých hloubkách vybraných lokalit podle výsledků průběžného měření (cca 7 - 10dní)</t>
  </si>
  <si>
    <t xml:space="preserve">nákup sondy (životnost shodná s délkou projektu), umístění v řece, pravidelné kontroly v nepřístupném terénu (2-4 návštěvy), přesuny sond mezi sublokalitami (108 lokalit) -  ruční měření, zálohování dat, pěší přesun mezi lokalitami v nepřístupnem terénu) </t>
  </si>
  <si>
    <t xml:space="preserve">nákup a osazení trvalými sondami pro odběr hyporeálové vody a penetračních sond, pravidelné kontroly (1-5 návštěv podle ročního období, ruční měření v kontinuální sondě, stahování a zálohování dat, pěší přesun mezi lokalitami v nepřístupnem terénu včetně zimních podmínek </t>
  </si>
  <si>
    <t xml:space="preserve">cena chemické analýzy včetně odběru (ruční měření, zárážení sondy, nasávání vody, pěší přesun mezi lokalitami v nepřístupnem terénu, laboratorní analýzy) </t>
  </si>
  <si>
    <t>drobné vybavení - stejně jako materiál bude součástí systému pro odchov a kontinuální sběr a zůstane po ukončení projektu v majetku Správy NPŠ</t>
  </si>
  <si>
    <t>Pracovní náročnost na 100m 45 hodin při práci dvou osob, užití čtvercového kovového rámu 1m2, nerovnoměrné rozvržení kontrol podle klimatických a hydrologických poměrů (stav vody, průhlednost, sluneční svit, aj.)</t>
  </si>
  <si>
    <t xml:space="preserve">Pracovní náročnost na 100m 40 hodin při práci dvou osob, nerovnoměrné rozvržení kontrol podle klimatických a hydrologických poměrů (stav vody, průhlednost, sluneční svit, aj.) </t>
  </si>
  <si>
    <t>nerovnoměrně, podle vhodných klimatických a hydrologických podmínek proběhne mapování, celkem za dobu trvání projektu bude zmapován celý úsek s výskytem perlorodky tj. 23km  (cena stanovena analogicky k předchozímu projektu )</t>
  </si>
  <si>
    <t>nákup čidel pro měření stavu vody, teploty, osvitu - po ukončení projektu zůstane v majetku Správy NPŠ, instalace a kontroly - časová náročnost cca 150 hodin</t>
  </si>
  <si>
    <t>cca 20 hodin na jeden posudek (jeden posudek odborného charakteru, druhý odborníka na komunikaci edukativních obsahů)</t>
  </si>
  <si>
    <t>cca 60 hodin</t>
  </si>
  <si>
    <t>cca 120 hodin</t>
  </si>
  <si>
    <t xml:space="preserve">1 série mapování </t>
  </si>
  <si>
    <t xml:space="preserve">2 série geobotanického mapování ročně (začátek vegetační sezón + maximum rozvoje vegetace na trvale založených 10 transektech z předchozích projektů), dostupnost pouze lodí s ručním pohonem, 2 osoby, 15 -20 hodin </t>
  </si>
  <si>
    <t>cca 130 hodin</t>
  </si>
  <si>
    <t>příprava dotazníků, terénní práce s dotazníky, vyhodnocení odpovědí, zpracování závěrečné zprávy cca 300 hodin</t>
  </si>
  <si>
    <t xml:space="preserve">Zajištění příslušných povolení a výjimek dle zákona 114/92 Sb.  Příprava minimálně dvou pracovních setkání všech zúčastněných řešitelských týmů, v prvním a posledním roce prací pak tři setkání. Zajištění GIS podpory pro souhrnné zpracování dat a příprava výsledných map na základě aktuálních podkladových vrstev od příjemce projektu. Zajištění přípravy dvou článků do časopisu Silva Gabreta a dvou populárních článků do časopisu Šumava.  Každoroční zpracování průběžné zprávy o stavu řešení projektu. Příprava závěrečné zprávy celého projektu.  </t>
  </si>
  <si>
    <t>Zajištění výjimek a nezbytných povolení pro všechny pracovní týmy.</t>
  </si>
  <si>
    <t>Organizace pracovních setkání</t>
  </si>
  <si>
    <t>hod</t>
  </si>
  <si>
    <t>setkání</t>
  </si>
  <si>
    <t>série map</t>
  </si>
  <si>
    <t>Příprava článků do časopisu Silva Gabreta</t>
  </si>
  <si>
    <t>článek</t>
  </si>
  <si>
    <t>Příprava článků do časopisu Šumava</t>
  </si>
  <si>
    <t>Průběžná zpráva</t>
  </si>
  <si>
    <t>Závěrečná zpráva</t>
  </si>
  <si>
    <t xml:space="preserve">7 Koordinace projektu </t>
  </si>
  <si>
    <t xml:space="preserve">zpracování dat od jednotlivých pracovních týmů a zanesení do map všech zobrazitelných výsledků </t>
  </si>
  <si>
    <t>příprava zahrnuje také úpravu vědeckých článků po recenzích</t>
  </si>
  <si>
    <t>každoroční zpráva z řešení projektu vycházející ze závěrečných zpráv jednotlivých týmů</t>
  </si>
  <si>
    <t>Souhrnná reprezentativní zpráva celého projektu</t>
  </si>
  <si>
    <t>cca 20 hodin, doplňování informací o projektu a z projektu na stávající stránky</t>
  </si>
  <si>
    <t>zajištění prostoru , pozvánky, technika</t>
  </si>
  <si>
    <t>Předpokládané maximální náklady na dílčí činnost bez DPH</t>
  </si>
  <si>
    <t>Předpokládané maximální náklady na dílčí činnost s DPH</t>
  </si>
  <si>
    <t>Nabídkové náklady na dílčí činnost bez DPH</t>
  </si>
  <si>
    <t>Nabídkové náklady na dílčí činnost vč. DPH</t>
  </si>
  <si>
    <t>Nabídková jednotková cena bez DPH</t>
  </si>
  <si>
    <t>Nabídková jednotková cena s DPH</t>
  </si>
  <si>
    <t>Předpokládané maximální náklady</t>
  </si>
  <si>
    <t>Nabídkové celkové náklady na aktivitu během řešení projektu s DPH</t>
  </si>
  <si>
    <t>Vytvoření gisového rámce pro přípravu série map</t>
  </si>
  <si>
    <t>Aktualizace mapových vrstev</t>
  </si>
  <si>
    <t>GIS rámec</t>
  </si>
  <si>
    <t>počet jednotek/rok</t>
  </si>
  <si>
    <t>Nabídkové náklady vč. DPH</t>
  </si>
  <si>
    <t>Celkem Aktivita 1</t>
  </si>
  <si>
    <t>Celkem Aktivita 2</t>
  </si>
  <si>
    <t>Celkem Aktivita 3</t>
  </si>
  <si>
    <t>Celkem Aktivita 5</t>
  </si>
  <si>
    <t>Celkem Aktivita 6</t>
  </si>
  <si>
    <t>Celkem Aktivita 7</t>
  </si>
  <si>
    <t>Celkový nabídkový rozpočet aktivit č. 1, 2, 3, 5, 6, 7 projektu s DPH</t>
  </si>
  <si>
    <t>Celkový nabídkový rozpočet s DPH</t>
  </si>
  <si>
    <t>2 Monitoring stávající populace perlorodek</t>
  </si>
  <si>
    <t>2. Monitoring stávající populace perlorodek</t>
  </si>
  <si>
    <t>2A Monitoring populace a péče jejich biotopy</t>
  </si>
  <si>
    <t xml:space="preserve">1 Posilování stávající populace vysazováním mladých jedinců perlorodek </t>
  </si>
  <si>
    <t>1A Zajištění mikrohabitatu pro vysazení juvenilních perlorodek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</si>
</sst>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_K_č"/>
    <numFmt numFmtId="166" formatCode="_-* #,##0\ _K_č_-;\-* #,##0\ _K_č_-;_-* &quot;-&quot;??\ _K_č_-;_-@_-"/>
    <numFmt numFmtId="167" formatCode="#,##0_ ;\-#,##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i/>
      <sz val="11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b/>
      <sz val="11"/>
      <color rgb="FF538DD5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538DD5"/>
      <name val="Calibri"/>
      <family val="2"/>
    </font>
    <font>
      <b/>
      <sz val="11"/>
      <color theme="3" tint="0.39998000860214233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  <font>
      <b/>
      <sz val="12"/>
      <color rgb="FF1F497D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5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53" fillId="0" borderId="0" xfId="0" applyNumberFormat="1" applyFont="1" applyFill="1" applyBorder="1" applyAlignment="1" applyProtection="1">
      <alignment horizontal="left" wrapText="1"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horizontal="left" wrapText="1"/>
      <protection/>
    </xf>
    <xf numFmtId="3" fontId="53" fillId="33" borderId="10" xfId="0" applyNumberFormat="1" applyFont="1" applyFill="1" applyBorder="1" applyAlignment="1" applyProtection="1">
      <alignment horizontal="right" wrapText="1"/>
      <protection/>
    </xf>
    <xf numFmtId="3" fontId="53" fillId="33" borderId="11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63" fillId="0" borderId="0" xfId="0" applyFont="1" applyFill="1" applyBorder="1" applyAlignment="1" applyProtection="1">
      <alignment horizontal="left" wrapText="1"/>
      <protection/>
    </xf>
    <xf numFmtId="0" fontId="64" fillId="0" borderId="0" xfId="0" applyFont="1" applyFill="1" applyBorder="1" applyAlignment="1" applyProtection="1">
      <alignment horizontal="left" wrapText="1"/>
      <protection/>
    </xf>
    <xf numFmtId="0" fontId="65" fillId="0" borderId="0" xfId="0" applyFont="1" applyFill="1" applyBorder="1" applyAlignment="1" applyProtection="1">
      <alignment horizontal="left" wrapText="1"/>
      <protection/>
    </xf>
    <xf numFmtId="3" fontId="10" fillId="0" borderId="0" xfId="0" applyNumberFormat="1" applyFont="1" applyFill="1" applyBorder="1" applyAlignment="1" applyProtection="1">
      <alignment horizontal="left" wrapText="1"/>
      <protection/>
    </xf>
    <xf numFmtId="3" fontId="65" fillId="0" borderId="0" xfId="0" applyNumberFormat="1" applyFont="1" applyFill="1" applyBorder="1" applyAlignment="1" applyProtection="1">
      <alignment horizontal="left" wrapText="1"/>
      <protection/>
    </xf>
    <xf numFmtId="0" fontId="66" fillId="0" borderId="0" xfId="0" applyFont="1" applyFill="1" applyBorder="1" applyAlignment="1" applyProtection="1">
      <alignment horizontal="left" wrapText="1"/>
      <protection/>
    </xf>
    <xf numFmtId="3" fontId="11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>
      <alignment/>
    </xf>
    <xf numFmtId="3" fontId="6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1" fillId="0" borderId="0" xfId="0" applyNumberFormat="1" applyFont="1" applyFill="1" applyBorder="1" applyAlignment="1" applyProtection="1">
      <alignment horizontal="left" wrapText="1"/>
      <protection/>
    </xf>
    <xf numFmtId="0" fontId="67" fillId="0" borderId="0" xfId="0" applyFont="1" applyFill="1" applyBorder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3" fontId="1" fillId="16" borderId="11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3" fontId="14" fillId="0" borderId="0" xfId="0" applyNumberFormat="1" applyFont="1" applyFill="1" applyBorder="1" applyAlignment="1" applyProtection="1">
      <alignment horizontal="left" wrapText="1"/>
      <protection/>
    </xf>
    <xf numFmtId="0" fontId="68" fillId="0" borderId="0" xfId="0" applyFont="1" applyFill="1" applyBorder="1" applyAlignment="1" applyProtection="1">
      <alignment horizontal="left" wrapText="1"/>
      <protection/>
    </xf>
    <xf numFmtId="3" fontId="12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justify" vertical="center"/>
    </xf>
    <xf numFmtId="165" fontId="53" fillId="0" borderId="0" xfId="47" applyNumberFormat="1" applyFont="1" applyFill="1" applyBorder="1">
      <alignment/>
      <protection/>
    </xf>
    <xf numFmtId="0" fontId="65" fillId="0" borderId="0" xfId="0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7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/>
    </xf>
    <xf numFmtId="0" fontId="71" fillId="0" borderId="0" xfId="0" applyFont="1" applyFill="1" applyBorder="1" applyAlignment="1" applyProtection="1">
      <alignment horizontal="left" wrapText="1"/>
      <protection/>
    </xf>
    <xf numFmtId="3" fontId="1" fillId="16" borderId="11" xfId="0" applyNumberFormat="1" applyFont="1" applyFill="1" applyBorder="1" applyAlignment="1" applyProtection="1">
      <alignment horizontal="left" wrapText="1"/>
      <protection/>
    </xf>
    <xf numFmtId="0" fontId="72" fillId="0" borderId="0" xfId="0" applyFont="1" applyFill="1" applyBorder="1" applyAlignment="1" applyProtection="1">
      <alignment horizontal="left" wrapText="1"/>
      <protection/>
    </xf>
    <xf numFmtId="0" fontId="73" fillId="0" borderId="0" xfId="0" applyFont="1" applyFill="1" applyBorder="1" applyAlignment="1" applyProtection="1">
      <alignment horizontal="left" wrapText="1"/>
      <protection/>
    </xf>
    <xf numFmtId="3" fontId="74" fillId="0" borderId="0" xfId="0" applyNumberFormat="1" applyFont="1" applyFill="1" applyBorder="1" applyAlignment="1" applyProtection="1">
      <alignment horizontal="left" wrapText="1"/>
      <protection/>
    </xf>
    <xf numFmtId="3" fontId="73" fillId="0" borderId="0" xfId="0" applyNumberFormat="1" applyFont="1" applyFill="1" applyBorder="1" applyAlignment="1" applyProtection="1">
      <alignment horizontal="left" wrapText="1"/>
      <protection/>
    </xf>
    <xf numFmtId="0" fontId="74" fillId="0" borderId="0" xfId="0" applyFont="1" applyFill="1" applyBorder="1" applyAlignment="1" applyProtection="1">
      <alignment horizontal="left" wrapText="1"/>
      <protection/>
    </xf>
    <xf numFmtId="2" fontId="9" fillId="0" borderId="0" xfId="0" applyNumberFormat="1" applyFont="1" applyFill="1" applyBorder="1" applyAlignment="1">
      <alignment wrapText="1"/>
    </xf>
    <xf numFmtId="0" fontId="75" fillId="0" borderId="0" xfId="0" applyFont="1" applyFill="1" applyBorder="1" applyAlignment="1">
      <alignment wrapText="1"/>
    </xf>
    <xf numFmtId="3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75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3" fontId="53" fillId="33" borderId="11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 wrapText="1"/>
      <protection/>
    </xf>
    <xf numFmtId="1" fontId="11" fillId="0" borderId="0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14" xfId="0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16" xfId="0" applyFont="1" applyFill="1" applyBorder="1" applyAlignment="1">
      <alignment wrapText="1"/>
    </xf>
    <xf numFmtId="3" fontId="18" fillId="0" borderId="11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3" fontId="18" fillId="0" borderId="11" xfId="46" applyNumberFormat="1" applyFont="1" applyFill="1" applyBorder="1">
      <alignment/>
      <protection/>
    </xf>
    <xf numFmtId="0" fontId="17" fillId="34" borderId="17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7" fillId="0" borderId="18" xfId="0" applyFont="1" applyFill="1" applyBorder="1" applyAlignment="1">
      <alignment wrapText="1"/>
    </xf>
    <xf numFmtId="3" fontId="17" fillId="34" borderId="19" xfId="0" applyNumberFormat="1" applyFont="1" applyFill="1" applyBorder="1" applyAlignment="1">
      <alignment/>
    </xf>
    <xf numFmtId="0" fontId="17" fillId="0" borderId="16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17" fillId="35" borderId="18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7" fillId="34" borderId="21" xfId="0" applyFont="1" applyFill="1" applyBorder="1" applyAlignment="1">
      <alignment wrapText="1"/>
    </xf>
    <xf numFmtId="3" fontId="17" fillId="34" borderId="15" xfId="0" applyNumberFormat="1" applyFont="1" applyFill="1" applyBorder="1" applyAlignment="1">
      <alignment/>
    </xf>
    <xf numFmtId="0" fontId="17" fillId="34" borderId="20" xfId="0" applyFont="1" applyFill="1" applyBorder="1" applyAlignment="1">
      <alignment wrapText="1"/>
    </xf>
    <xf numFmtId="1" fontId="18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53" fillId="0" borderId="0" xfId="0" applyFont="1" applyFill="1" applyBorder="1" applyAlignment="1" applyProtection="1">
      <alignment horizontal="left" wrapText="1"/>
      <protection/>
    </xf>
    <xf numFmtId="0" fontId="53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left" wrapText="1"/>
      <protection/>
    </xf>
    <xf numFmtId="0" fontId="53" fillId="35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horizontal="justify" vertical="center"/>
    </xf>
    <xf numFmtId="0" fontId="2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 applyProtection="1">
      <alignment horizontal="right" wrapText="1"/>
      <protection/>
    </xf>
    <xf numFmtId="3" fontId="53" fillId="0" borderId="11" xfId="0" applyNumberFormat="1" applyFont="1" applyFill="1" applyBorder="1" applyAlignment="1" applyProtection="1">
      <alignment horizontal="right" wrapText="1"/>
      <protection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3" fontId="3" fillId="0" borderId="11" xfId="0" applyNumberFormat="1" applyFont="1" applyFill="1" applyBorder="1" applyAlignment="1" applyProtection="1">
      <alignment horizontal="right" wrapText="1"/>
      <protection/>
    </xf>
    <xf numFmtId="0" fontId="6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1" fillId="0" borderId="24" xfId="0" applyFont="1" applyFill="1" applyBorder="1" applyAlignment="1">
      <alignment vertical="center" wrapText="1"/>
    </xf>
    <xf numFmtId="0" fontId="61" fillId="33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0" fontId="53" fillId="0" borderId="16" xfId="0" applyFont="1" applyFill="1" applyBorder="1" applyAlignment="1" applyProtection="1">
      <alignment horizontal="left" wrapText="1"/>
      <protection/>
    </xf>
    <xf numFmtId="0" fontId="53" fillId="0" borderId="11" xfId="0" applyFont="1" applyFill="1" applyBorder="1" applyAlignment="1" applyProtection="1">
      <alignment horizontal="left" wrapText="1"/>
      <protection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3" fontId="3" fillId="0" borderId="11" xfId="0" applyNumberFormat="1" applyFont="1" applyFill="1" applyBorder="1" applyAlignment="1" applyProtection="1">
      <alignment horizontal="left" wrapText="1"/>
      <protection/>
    </xf>
    <xf numFmtId="3" fontId="4" fillId="0" borderId="19" xfId="0" applyNumberFormat="1" applyFont="1" applyFill="1" applyBorder="1" applyAlignment="1" applyProtection="1">
      <alignment horizontal="left" wrapText="1"/>
      <protection/>
    </xf>
    <xf numFmtId="3" fontId="53" fillId="0" borderId="19" xfId="0" applyNumberFormat="1" applyFont="1" applyFill="1" applyBorder="1" applyAlignment="1" applyProtection="1">
      <alignment horizontal="right" wrapText="1"/>
      <protection/>
    </xf>
    <xf numFmtId="3" fontId="3" fillId="0" borderId="19" xfId="0" applyNumberFormat="1" applyFont="1" applyFill="1" applyBorder="1" applyAlignment="1" applyProtection="1">
      <alignment horizontal="left" wrapText="1"/>
      <protection/>
    </xf>
    <xf numFmtId="3" fontId="4" fillId="0" borderId="11" xfId="0" applyNumberFormat="1" applyFont="1" applyFill="1" applyBorder="1" applyAlignment="1" applyProtection="1">
      <alignment horizontal="left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wrapText="1"/>
    </xf>
    <xf numFmtId="0" fontId="53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53" fillId="0" borderId="17" xfId="0" applyFont="1" applyFill="1" applyBorder="1" applyAlignment="1" applyProtection="1">
      <alignment horizontal="left" wrapText="1"/>
      <protection/>
    </xf>
    <xf numFmtId="0" fontId="53" fillId="0" borderId="19" xfId="0" applyFont="1" applyFill="1" applyBorder="1" applyAlignment="1" applyProtection="1">
      <alignment horizontal="left" wrapText="1"/>
      <protection/>
    </xf>
    <xf numFmtId="3" fontId="4" fillId="36" borderId="19" xfId="0" applyNumberFormat="1" applyFont="1" applyFill="1" applyBorder="1" applyAlignment="1" applyProtection="1">
      <alignment horizontal="left" wrapText="1"/>
      <protection/>
    </xf>
    <xf numFmtId="0" fontId="61" fillId="33" borderId="29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 wrapText="1"/>
      <protection/>
    </xf>
    <xf numFmtId="3" fontId="53" fillId="0" borderId="10" xfId="0" applyNumberFormat="1" applyFont="1" applyFill="1" applyBorder="1" applyAlignment="1" applyProtection="1">
      <alignment horizontal="left" wrapText="1"/>
      <protection/>
    </xf>
    <xf numFmtId="3" fontId="53" fillId="33" borderId="10" xfId="0" applyNumberFormat="1" applyFont="1" applyFill="1" applyBorder="1" applyAlignment="1" applyProtection="1">
      <alignment horizontal="left" wrapText="1"/>
      <protection/>
    </xf>
    <xf numFmtId="3" fontId="3" fillId="0" borderId="10" xfId="0" applyNumberFormat="1" applyFont="1" applyFill="1" applyBorder="1" applyAlignment="1" applyProtection="1">
      <alignment horizontal="left" wrapText="1"/>
      <protection/>
    </xf>
    <xf numFmtId="3" fontId="53" fillId="0" borderId="11" xfId="0" applyNumberFormat="1" applyFont="1" applyFill="1" applyBorder="1" applyAlignment="1" applyProtection="1">
      <alignment horizontal="left" wrapText="1"/>
      <protection/>
    </xf>
    <xf numFmtId="3" fontId="53" fillId="0" borderId="19" xfId="0" applyNumberFormat="1" applyFont="1" applyFill="1" applyBorder="1" applyAlignment="1" applyProtection="1">
      <alignment horizontal="left" wrapText="1"/>
      <protection/>
    </xf>
    <xf numFmtId="3" fontId="4" fillId="37" borderId="19" xfId="0" applyNumberFormat="1" applyFont="1" applyFill="1" applyBorder="1" applyAlignment="1" applyProtection="1">
      <alignment horizontal="left" wrapText="1"/>
      <protection/>
    </xf>
    <xf numFmtId="3" fontId="4" fillId="37" borderId="31" xfId="0" applyNumberFormat="1" applyFont="1" applyFill="1" applyBorder="1" applyAlignment="1" applyProtection="1">
      <alignment horizontal="left" wrapText="1"/>
      <protection/>
    </xf>
    <xf numFmtId="0" fontId="61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 applyProtection="1">
      <alignment horizontal="left" wrapText="1"/>
      <protection/>
    </xf>
    <xf numFmtId="3" fontId="1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applyProtection="1">
      <alignment horizontal="left" wrapText="1"/>
      <protection/>
    </xf>
    <xf numFmtId="3" fontId="3" fillId="0" borderId="19" xfId="0" applyNumberFormat="1" applyFont="1" applyFill="1" applyBorder="1" applyAlignment="1" applyProtection="1">
      <alignment horizontal="left" wrapText="1"/>
      <protection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" fillId="0" borderId="19" xfId="0" applyFont="1" applyFill="1" applyBorder="1" applyAlignment="1" applyProtection="1">
      <alignment horizontal="left" wrapText="1"/>
      <protection/>
    </xf>
    <xf numFmtId="3" fontId="1" fillId="0" borderId="19" xfId="0" applyNumberFormat="1" applyFont="1" applyFill="1" applyBorder="1" applyAlignment="1" applyProtection="1">
      <alignment horizontal="left" wrapText="1"/>
      <protection/>
    </xf>
    <xf numFmtId="3" fontId="4" fillId="0" borderId="19" xfId="0" applyNumberFormat="1" applyFont="1" applyFill="1" applyBorder="1" applyAlignment="1" applyProtection="1">
      <alignment horizontal="left" wrapText="1"/>
      <protection/>
    </xf>
    <xf numFmtId="3" fontId="4" fillId="36" borderId="19" xfId="0" applyNumberFormat="1" applyFont="1" applyFill="1" applyBorder="1" applyAlignment="1" applyProtection="1">
      <alignment horizontal="left" wrapText="1"/>
      <protection/>
    </xf>
    <xf numFmtId="3" fontId="4" fillId="36" borderId="31" xfId="0" applyNumberFormat="1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1" fillId="0" borderId="11" xfId="0" applyFont="1" applyFill="1" applyBorder="1" applyAlignment="1" applyProtection="1">
      <alignment horizontal="left" wrapText="1"/>
      <protection/>
    </xf>
    <xf numFmtId="0" fontId="3" fillId="0" borderId="19" xfId="0" applyFont="1" applyFill="1" applyBorder="1" applyAlignment="1">
      <alignment wrapText="1"/>
    </xf>
    <xf numFmtId="0" fontId="3" fillId="0" borderId="0" xfId="0" applyFont="1" applyFill="1" applyAlignment="1">
      <alignment/>
    </xf>
    <xf numFmtId="3" fontId="4" fillId="0" borderId="11" xfId="0" applyNumberFormat="1" applyFont="1" applyFill="1" applyBorder="1" applyAlignment="1" applyProtection="1">
      <alignment horizontal="right" wrapText="1"/>
      <protection/>
    </xf>
    <xf numFmtId="3" fontId="1" fillId="0" borderId="11" xfId="0" applyNumberFormat="1" applyFont="1" applyFill="1" applyBorder="1" applyAlignment="1" applyProtection="1">
      <alignment horizontal="right" wrapText="1"/>
      <protection/>
    </xf>
    <xf numFmtId="3" fontId="3" fillId="0" borderId="11" xfId="0" applyNumberFormat="1" applyFont="1" applyFill="1" applyBorder="1" applyAlignment="1" applyProtection="1">
      <alignment horizontal="right" wrapText="1"/>
      <protection/>
    </xf>
    <xf numFmtId="3" fontId="1" fillId="0" borderId="19" xfId="0" applyNumberFormat="1" applyFont="1" applyFill="1" applyBorder="1" applyAlignment="1" applyProtection="1">
      <alignment horizontal="right" wrapText="1"/>
      <protection/>
    </xf>
    <xf numFmtId="3" fontId="3" fillId="0" borderId="19" xfId="0" applyNumberFormat="1" applyFont="1" applyFill="1" applyBorder="1" applyAlignment="1" applyProtection="1">
      <alignment horizontal="right" wrapText="1"/>
      <protection/>
    </xf>
    <xf numFmtId="3" fontId="4" fillId="0" borderId="19" xfId="0" applyNumberFormat="1" applyFont="1" applyFill="1" applyBorder="1" applyAlignment="1" applyProtection="1">
      <alignment horizontal="right" wrapText="1"/>
      <protection/>
    </xf>
    <xf numFmtId="3" fontId="4" fillId="36" borderId="19" xfId="0" applyNumberFormat="1" applyFont="1" applyFill="1" applyBorder="1" applyAlignment="1" applyProtection="1">
      <alignment horizontal="right" wrapText="1"/>
      <protection/>
    </xf>
    <xf numFmtId="3" fontId="4" fillId="36" borderId="31" xfId="0" applyNumberFormat="1" applyFont="1" applyFill="1" applyBorder="1" applyAlignment="1" applyProtection="1">
      <alignment horizontal="right" wrapText="1"/>
      <protection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36" borderId="16" xfId="0" applyFont="1" applyFill="1" applyBorder="1" applyAlignment="1" applyProtection="1">
      <alignment horizontal="left" wrapText="1"/>
      <protection/>
    </xf>
    <xf numFmtId="3" fontId="3" fillId="0" borderId="19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36" borderId="16" xfId="0" applyFont="1" applyFill="1" applyBorder="1" applyAlignment="1">
      <alignment/>
    </xf>
    <xf numFmtId="0" fontId="4" fillId="36" borderId="16" xfId="0" applyFont="1" applyFill="1" applyBorder="1" applyAlignment="1">
      <alignment wrapText="1"/>
    </xf>
    <xf numFmtId="3" fontId="4" fillId="0" borderId="31" xfId="0" applyNumberFormat="1" applyFont="1" applyFill="1" applyBorder="1" applyAlignment="1">
      <alignment horizontal="right"/>
    </xf>
    <xf numFmtId="0" fontId="4" fillId="37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20" fillId="36" borderId="16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/>
    </xf>
    <xf numFmtId="0" fontId="17" fillId="34" borderId="34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/>
    </xf>
    <xf numFmtId="3" fontId="17" fillId="34" borderId="35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77" fillId="34" borderId="13" xfId="0" applyNumberFormat="1" applyFont="1" applyFill="1" applyBorder="1" applyAlignment="1">
      <alignment/>
    </xf>
    <xf numFmtId="3" fontId="62" fillId="0" borderId="10" xfId="0" applyNumberFormat="1" applyFont="1" applyFill="1" applyBorder="1" applyAlignment="1" applyProtection="1">
      <alignment horizontal="right"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/>
    </xf>
    <xf numFmtId="3" fontId="4" fillId="33" borderId="28" xfId="0" applyNumberFormat="1" applyFont="1" applyFill="1" applyBorder="1" applyAlignment="1" applyProtection="1">
      <alignment horizontal="right" wrapText="1"/>
      <protection/>
    </xf>
    <xf numFmtId="3" fontId="62" fillId="0" borderId="11" xfId="0" applyNumberFormat="1" applyFont="1" applyFill="1" applyBorder="1" applyAlignment="1" applyProtection="1">
      <alignment horizontal="right" wrapText="1"/>
      <protection/>
    </xf>
    <xf numFmtId="3" fontId="4" fillId="33" borderId="11" xfId="0" applyNumberFormat="1" applyFont="1" applyFill="1" applyBorder="1" applyAlignment="1" applyProtection="1">
      <alignment horizontal="right" wrapText="1"/>
      <protection/>
    </xf>
    <xf numFmtId="3" fontId="4" fillId="33" borderId="33" xfId="0" applyNumberFormat="1" applyFont="1" applyFill="1" applyBorder="1" applyAlignment="1" applyProtection="1">
      <alignment horizontal="right" wrapText="1"/>
      <protection/>
    </xf>
    <xf numFmtId="3" fontId="3" fillId="0" borderId="19" xfId="0" applyNumberFormat="1" applyFont="1" applyFill="1" applyBorder="1" applyAlignment="1">
      <alignment horizontal="right"/>
    </xf>
    <xf numFmtId="3" fontId="4" fillId="37" borderId="19" xfId="0" applyNumberFormat="1" applyFont="1" applyFill="1" applyBorder="1" applyAlignment="1">
      <alignment horizontal="right"/>
    </xf>
    <xf numFmtId="3" fontId="4" fillId="37" borderId="3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4" fillId="36" borderId="11" xfId="0" applyNumberFormat="1" applyFont="1" applyFill="1" applyBorder="1" applyAlignment="1">
      <alignment/>
    </xf>
    <xf numFmtId="3" fontId="4" fillId="36" borderId="33" xfId="0" applyNumberFormat="1" applyFont="1" applyFill="1" applyBorder="1" applyAlignment="1">
      <alignment horizontal="right"/>
    </xf>
    <xf numFmtId="3" fontId="3" fillId="0" borderId="19" xfId="34" applyNumberFormat="1" applyFont="1" applyFill="1" applyBorder="1" applyAlignment="1">
      <alignment/>
    </xf>
    <xf numFmtId="3" fontId="3" fillId="0" borderId="31" xfId="34" applyNumberFormat="1" applyFont="1" applyFill="1" applyBorder="1" applyAlignment="1">
      <alignment/>
    </xf>
    <xf numFmtId="3" fontId="61" fillId="33" borderId="11" xfId="0" applyNumberFormat="1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vertical="center" wrapText="1"/>
    </xf>
    <xf numFmtId="3" fontId="4" fillId="33" borderId="33" xfId="0" applyNumberFormat="1" applyFont="1" applyFill="1" applyBorder="1" applyAlignment="1">
      <alignment vertical="center" wrapText="1"/>
    </xf>
    <xf numFmtId="3" fontId="61" fillId="0" borderId="19" xfId="0" applyNumberFormat="1" applyFont="1" applyFill="1" applyBorder="1" applyAlignment="1">
      <alignment vertical="center" wrapText="1"/>
    </xf>
    <xf numFmtId="3" fontId="62" fillId="0" borderId="19" xfId="0" applyNumberFormat="1" applyFont="1" applyFill="1" applyBorder="1" applyAlignment="1" applyProtection="1">
      <alignment horizontal="left" wrapText="1"/>
      <protection/>
    </xf>
    <xf numFmtId="3" fontId="62" fillId="0" borderId="10" xfId="0" applyNumberFormat="1" applyFont="1" applyFill="1" applyBorder="1" applyAlignment="1" applyProtection="1">
      <alignment horizontal="left" wrapText="1"/>
      <protection/>
    </xf>
    <xf numFmtId="3" fontId="4" fillId="33" borderId="10" xfId="0" applyNumberFormat="1" applyFont="1" applyFill="1" applyBorder="1" applyAlignment="1" applyProtection="1">
      <alignment horizontal="left" wrapText="1"/>
      <protection/>
    </xf>
    <xf numFmtId="3" fontId="4" fillId="33" borderId="28" xfId="0" applyNumberFormat="1" applyFont="1" applyFill="1" applyBorder="1" applyAlignment="1" applyProtection="1">
      <alignment horizontal="left" wrapText="1"/>
      <protection/>
    </xf>
    <xf numFmtId="3" fontId="62" fillId="0" borderId="11" xfId="0" applyNumberFormat="1" applyFont="1" applyFill="1" applyBorder="1" applyAlignment="1" applyProtection="1">
      <alignment horizontal="left" wrapText="1"/>
      <protection/>
    </xf>
    <xf numFmtId="3" fontId="4" fillId="33" borderId="11" xfId="0" applyNumberFormat="1" applyFont="1" applyFill="1" applyBorder="1" applyAlignment="1" applyProtection="1">
      <alignment horizontal="left" wrapText="1"/>
      <protection/>
    </xf>
    <xf numFmtId="3" fontId="4" fillId="33" borderId="33" xfId="0" applyNumberFormat="1" applyFont="1" applyFill="1" applyBorder="1" applyAlignment="1" applyProtection="1">
      <alignment horizontal="left" wrapText="1"/>
      <protection/>
    </xf>
    <xf numFmtId="3" fontId="4" fillId="37" borderId="11" xfId="0" applyNumberFormat="1" applyFont="1" applyFill="1" applyBorder="1" applyAlignment="1">
      <alignment/>
    </xf>
    <xf numFmtId="3" fontId="4" fillId="37" borderId="33" xfId="0" applyNumberFormat="1" applyFont="1" applyFill="1" applyBorder="1" applyAlignment="1">
      <alignment/>
    </xf>
    <xf numFmtId="3" fontId="4" fillId="0" borderId="31" xfId="34" applyNumberFormat="1" applyFont="1" applyFill="1" applyBorder="1" applyAlignment="1">
      <alignment horizontal="right"/>
    </xf>
    <xf numFmtId="3" fontId="4" fillId="36" borderId="33" xfId="0" applyNumberFormat="1" applyFont="1" applyFill="1" applyBorder="1" applyAlignment="1">
      <alignment/>
    </xf>
    <xf numFmtId="3" fontId="67" fillId="0" borderId="11" xfId="0" applyNumberFormat="1" applyFont="1" applyFill="1" applyBorder="1" applyAlignment="1" applyProtection="1">
      <alignment horizontal="left" wrapText="1"/>
      <protection/>
    </xf>
    <xf numFmtId="3" fontId="4" fillId="16" borderId="11" xfId="0" applyNumberFormat="1" applyFont="1" applyFill="1" applyBorder="1" applyAlignment="1" applyProtection="1">
      <alignment horizontal="left" wrapText="1"/>
      <protection/>
    </xf>
    <xf numFmtId="3" fontId="4" fillId="16" borderId="33" xfId="0" applyNumberFormat="1" applyFont="1" applyFill="1" applyBorder="1" applyAlignment="1" applyProtection="1">
      <alignment horizontal="left" wrapText="1"/>
      <protection/>
    </xf>
    <xf numFmtId="3" fontId="67" fillId="0" borderId="19" xfId="0" applyNumberFormat="1" applyFont="1" applyFill="1" applyBorder="1" applyAlignment="1" applyProtection="1">
      <alignment horizontal="left" wrapText="1"/>
      <protection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36" borderId="11" xfId="0" applyNumberFormat="1" applyFont="1" applyFill="1" applyBorder="1" applyAlignment="1">
      <alignment/>
    </xf>
    <xf numFmtId="3" fontId="4" fillId="36" borderId="33" xfId="0" applyNumberFormat="1" applyFont="1" applyFill="1" applyBorder="1" applyAlignment="1">
      <alignment/>
    </xf>
    <xf numFmtId="3" fontId="4" fillId="36" borderId="33" xfId="34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19" xfId="34" applyNumberFormat="1" applyFont="1" applyFill="1" applyBorder="1" applyAlignment="1">
      <alignment/>
    </xf>
    <xf numFmtId="3" fontId="4" fillId="0" borderId="31" xfId="34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67" fillId="0" borderId="11" xfId="0" applyNumberFormat="1" applyFont="1" applyFill="1" applyBorder="1" applyAlignment="1" applyProtection="1">
      <alignment horizontal="right" wrapText="1"/>
      <protection/>
    </xf>
    <xf numFmtId="3" fontId="4" fillId="16" borderId="11" xfId="0" applyNumberFormat="1" applyFont="1" applyFill="1" applyBorder="1" applyAlignment="1" applyProtection="1">
      <alignment horizontal="right" wrapText="1"/>
      <protection/>
    </xf>
    <xf numFmtId="3" fontId="4" fillId="16" borderId="33" xfId="0" applyNumberFormat="1" applyFont="1" applyFill="1" applyBorder="1" applyAlignment="1" applyProtection="1">
      <alignment horizontal="right" wrapText="1"/>
      <protection/>
    </xf>
    <xf numFmtId="3" fontId="67" fillId="0" borderId="19" xfId="0" applyNumberFormat="1" applyFont="1" applyFill="1" applyBorder="1" applyAlignment="1" applyProtection="1">
      <alignment horizontal="right" wrapText="1"/>
      <protection/>
    </xf>
    <xf numFmtId="3" fontId="4" fillId="0" borderId="3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3" fillId="0" borderId="16" xfId="0" applyFont="1" applyFill="1" applyBorder="1" applyAlignment="1" applyProtection="1">
      <alignment horizontal="left" vertical="center" wrapText="1"/>
      <protection/>
    </xf>
    <xf numFmtId="0" fontId="61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3" fillId="0" borderId="17" xfId="0" applyFont="1" applyFill="1" applyBorder="1" applyAlignment="1" applyProtection="1">
      <alignment horizontal="left" vertical="center" wrapText="1"/>
      <protection/>
    </xf>
    <xf numFmtId="0" fontId="61" fillId="0" borderId="18" xfId="0" applyFont="1" applyFill="1" applyBorder="1" applyAlignment="1">
      <alignment vertical="center" wrapText="1"/>
    </xf>
    <xf numFmtId="0" fontId="61" fillId="0" borderId="20" xfId="0" applyFont="1" applyFill="1" applyBorder="1" applyAlignment="1">
      <alignment vertical="center" wrapText="1"/>
    </xf>
    <xf numFmtId="0" fontId="61" fillId="0" borderId="36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ozpoče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49.57421875" style="19" customWidth="1"/>
    <col min="2" max="7" width="12.28125" style="28" customWidth="1"/>
    <col min="8" max="8" width="8.8515625" style="28" customWidth="1"/>
    <col min="9" max="250" width="9.140625" style="28" customWidth="1"/>
    <col min="251" max="251" width="16.28125" style="28" customWidth="1"/>
    <col min="252" max="252" width="48.140625" style="28" customWidth="1"/>
    <col min="253" max="253" width="8.421875" style="28" customWidth="1"/>
    <col min="254" max="254" width="13.00390625" style="28" customWidth="1"/>
    <col min="255" max="255" width="10.00390625" style="28" customWidth="1"/>
    <col min="256" max="16384" width="8.8515625" style="28" customWidth="1"/>
  </cols>
  <sheetData>
    <row r="1" ht="21.75" thickBot="1">
      <c r="A1" s="227" t="s">
        <v>250</v>
      </c>
    </row>
    <row r="2" spans="1:8" ht="19.5" thickBot="1">
      <c r="A2" s="226" t="s">
        <v>0</v>
      </c>
      <c r="B2" s="99">
        <v>2017</v>
      </c>
      <c r="C2" s="99">
        <v>2018</v>
      </c>
      <c r="D2" s="99">
        <v>2019</v>
      </c>
      <c r="E2" s="99">
        <v>2020</v>
      </c>
      <c r="F2" s="99">
        <v>2021</v>
      </c>
      <c r="G2" s="100" t="s">
        <v>123</v>
      </c>
      <c r="H2" s="101"/>
    </row>
    <row r="3" spans="1:15" ht="31.5">
      <c r="A3" s="102" t="s">
        <v>255</v>
      </c>
      <c r="B3" s="103"/>
      <c r="C3" s="103"/>
      <c r="D3" s="103"/>
      <c r="E3" s="103"/>
      <c r="F3" s="103"/>
      <c r="G3" s="104"/>
      <c r="H3" s="101"/>
      <c r="O3" s="105"/>
    </row>
    <row r="4" spans="1:15" ht="31.5">
      <c r="A4" s="106" t="s">
        <v>256</v>
      </c>
      <c r="B4" s="107">
        <f>1A!C29</f>
        <v>0</v>
      </c>
      <c r="C4" s="107">
        <f>1A!E29</f>
        <v>0</v>
      </c>
      <c r="D4" s="107">
        <f>1A!G29</f>
        <v>0</v>
      </c>
      <c r="E4" s="107">
        <f>1A!I29</f>
        <v>0</v>
      </c>
      <c r="F4" s="107">
        <f>1A!K29</f>
        <v>0</v>
      </c>
      <c r="G4" s="107">
        <f>SUM(B4:F4)</f>
        <v>0</v>
      </c>
      <c r="H4" s="108"/>
      <c r="I4" s="109"/>
      <c r="J4" s="98"/>
      <c r="K4" s="98"/>
      <c r="L4" s="98"/>
      <c r="M4" s="98"/>
      <c r="N4" s="98"/>
      <c r="O4" s="98"/>
    </row>
    <row r="5" spans="1:15" ht="15.75">
      <c r="A5" s="106" t="s">
        <v>15</v>
      </c>
      <c r="B5" s="110">
        <f>1B!C53</f>
        <v>0</v>
      </c>
      <c r="C5" s="110">
        <f>1B!E53</f>
        <v>0</v>
      </c>
      <c r="D5" s="110">
        <f>1B!G53</f>
        <v>0</v>
      </c>
      <c r="E5" s="110">
        <f>1B!I53</f>
        <v>0</v>
      </c>
      <c r="F5" s="110">
        <f>1B!K53</f>
        <v>0</v>
      </c>
      <c r="G5" s="107">
        <f>SUM(B5:F5)</f>
        <v>0</v>
      </c>
      <c r="H5" s="108"/>
      <c r="I5" s="109"/>
      <c r="J5" s="98"/>
      <c r="K5" s="98"/>
      <c r="L5" s="98"/>
      <c r="M5" s="98"/>
      <c r="N5" s="98"/>
      <c r="O5" s="98"/>
    </row>
    <row r="6" spans="1:15" ht="15.75">
      <c r="A6" s="106" t="s">
        <v>124</v>
      </c>
      <c r="B6" s="107">
        <f>1C!C26</f>
        <v>0</v>
      </c>
      <c r="C6" s="107">
        <f>1C!E26</f>
        <v>0</v>
      </c>
      <c r="D6" s="107">
        <f>1C!G26</f>
        <v>0</v>
      </c>
      <c r="E6" s="107">
        <f>1C!I26</f>
        <v>0</v>
      </c>
      <c r="F6" s="107">
        <f>1C!K26</f>
        <v>0</v>
      </c>
      <c r="G6" s="107">
        <f>SUM(B6:F6)</f>
        <v>0</v>
      </c>
      <c r="H6" s="108"/>
      <c r="I6" s="109"/>
      <c r="J6" s="98"/>
      <c r="K6" s="98"/>
      <c r="L6" s="98"/>
      <c r="M6" s="98"/>
      <c r="N6" s="98"/>
      <c r="O6" s="98"/>
    </row>
    <row r="7" spans="1:15" ht="15.75">
      <c r="A7" s="106" t="s">
        <v>48</v>
      </c>
      <c r="B7" s="107">
        <f>1D!C28</f>
        <v>0</v>
      </c>
      <c r="C7" s="107">
        <f>1D!E28</f>
        <v>0</v>
      </c>
      <c r="D7" s="107">
        <f>1D!G28</f>
        <v>0</v>
      </c>
      <c r="E7" s="107">
        <f>1D!I28</f>
        <v>0</v>
      </c>
      <c r="F7" s="107">
        <f>1D!K28</f>
        <v>0</v>
      </c>
      <c r="G7" s="107">
        <f>SUM(B7:F7)</f>
        <v>0</v>
      </c>
      <c r="H7" s="108"/>
      <c r="I7" s="109"/>
      <c r="J7" s="98"/>
      <c r="K7" s="98"/>
      <c r="L7" s="98"/>
      <c r="M7" s="98"/>
      <c r="N7" s="98"/>
      <c r="O7" s="98"/>
    </row>
    <row r="8" spans="1:15" ht="15.75">
      <c r="A8" s="106" t="s">
        <v>60</v>
      </c>
      <c r="B8" s="107">
        <f>1E!C24</f>
        <v>0</v>
      </c>
      <c r="C8" s="107">
        <f>1E!E24</f>
        <v>0</v>
      </c>
      <c r="D8" s="107">
        <f>1E!G24</f>
        <v>0</v>
      </c>
      <c r="E8" s="107">
        <f>1E!I24</f>
        <v>0</v>
      </c>
      <c r="F8" s="107">
        <f>1E!K24</f>
        <v>0</v>
      </c>
      <c r="G8" s="107">
        <f>SUM(B8:F8)</f>
        <v>0</v>
      </c>
      <c r="H8" s="108"/>
      <c r="I8" s="109"/>
      <c r="J8" s="98"/>
      <c r="K8" s="98"/>
      <c r="L8" s="98"/>
      <c r="M8" s="98"/>
      <c r="N8" s="98"/>
      <c r="O8" s="98"/>
    </row>
    <row r="9" spans="1:15" ht="16.5" thickBot="1">
      <c r="A9" s="111" t="s">
        <v>244</v>
      </c>
      <c r="B9" s="115">
        <f>SUM(B4:B8)</f>
        <v>0</v>
      </c>
      <c r="C9" s="115">
        <f aca="true" t="shared" si="0" ref="B9:G9">SUM(C4:C8)</f>
        <v>0</v>
      </c>
      <c r="D9" s="115">
        <f t="shared" si="0"/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08"/>
      <c r="I9" s="112"/>
      <c r="J9" s="113"/>
      <c r="K9" s="113"/>
      <c r="L9" s="113"/>
      <c r="M9" s="113"/>
      <c r="N9" s="113"/>
      <c r="O9" s="113"/>
    </row>
    <row r="10" spans="1:15" ht="15.75">
      <c r="A10" s="114" t="s">
        <v>252</v>
      </c>
      <c r="B10" s="243"/>
      <c r="C10" s="243"/>
      <c r="D10" s="243"/>
      <c r="E10" s="243"/>
      <c r="F10" s="243"/>
      <c r="G10" s="243"/>
      <c r="H10" s="108"/>
      <c r="I10" s="109"/>
      <c r="J10" s="98"/>
      <c r="K10" s="98"/>
      <c r="L10" s="98"/>
      <c r="M10" s="98"/>
      <c r="N10" s="98"/>
      <c r="O10" s="98"/>
    </row>
    <row r="11" spans="1:15" ht="15.75">
      <c r="A11" s="106" t="s">
        <v>254</v>
      </c>
      <c r="B11" s="107">
        <f>2A!C23</f>
        <v>0</v>
      </c>
      <c r="C11" s="107">
        <f>2A!E23</f>
        <v>0</v>
      </c>
      <c r="D11" s="107">
        <f>2A!G23</f>
        <v>0</v>
      </c>
      <c r="E11" s="107">
        <f>2A!I23</f>
        <v>0</v>
      </c>
      <c r="F11" s="107">
        <f>2A!K23</f>
        <v>0</v>
      </c>
      <c r="G11" s="107">
        <f>SUM(B11:F11)</f>
        <v>0</v>
      </c>
      <c r="H11" s="108"/>
      <c r="I11" s="109"/>
      <c r="J11" s="98"/>
      <c r="K11" s="98"/>
      <c r="L11" s="98"/>
      <c r="M11" s="98"/>
      <c r="N11" s="98"/>
      <c r="O11" s="98"/>
    </row>
    <row r="12" spans="1:15" ht="15.75">
      <c r="A12" s="106" t="s">
        <v>69</v>
      </c>
      <c r="B12" s="107">
        <f>2B!C23</f>
        <v>0</v>
      </c>
      <c r="C12" s="107">
        <f>2B!E23</f>
        <v>0</v>
      </c>
      <c r="D12" s="107">
        <f>2B!G23</f>
        <v>0</v>
      </c>
      <c r="E12" s="107">
        <f>2B!I23</f>
        <v>0</v>
      </c>
      <c r="F12" s="107">
        <f>2B!K23</f>
        <v>0</v>
      </c>
      <c r="G12" s="107">
        <f>SUM(B12:F12)</f>
        <v>0</v>
      </c>
      <c r="H12" s="108"/>
      <c r="I12" s="109"/>
      <c r="J12" s="98"/>
      <c r="K12" s="98"/>
      <c r="L12" s="98"/>
      <c r="M12" s="98"/>
      <c r="N12" s="98"/>
      <c r="O12" s="98"/>
    </row>
    <row r="13" spans="1:15" ht="15.75">
      <c r="A13" s="106" t="s">
        <v>75</v>
      </c>
      <c r="B13" s="107">
        <f>2C!C21</f>
        <v>0</v>
      </c>
      <c r="C13" s="107">
        <f>2C!E21</f>
        <v>0</v>
      </c>
      <c r="D13" s="107">
        <f>2C!G21</f>
        <v>0</v>
      </c>
      <c r="E13" s="107">
        <f>2C!I21</f>
        <v>0</v>
      </c>
      <c r="F13" s="107">
        <f>2C!K21</f>
        <v>0</v>
      </c>
      <c r="G13" s="107">
        <f>SUM(B13:F13)</f>
        <v>0</v>
      </c>
      <c r="H13" s="108"/>
      <c r="I13" s="109"/>
      <c r="J13" s="98"/>
      <c r="K13" s="98"/>
      <c r="L13" s="98"/>
      <c r="M13" s="98"/>
      <c r="N13" s="98"/>
      <c r="O13" s="98"/>
    </row>
    <row r="14" spans="1:15" ht="16.5" thickBot="1">
      <c r="A14" s="111" t="s">
        <v>245</v>
      </c>
      <c r="B14" s="115">
        <f>SUM(B11:B13)</f>
        <v>0</v>
      </c>
      <c r="C14" s="115">
        <f aca="true" t="shared" si="1" ref="B14:G14">SUM(C11:C13)</f>
        <v>0</v>
      </c>
      <c r="D14" s="115">
        <f t="shared" si="1"/>
        <v>0</v>
      </c>
      <c r="E14" s="115">
        <f t="shared" si="1"/>
        <v>0</v>
      </c>
      <c r="F14" s="115">
        <f t="shared" si="1"/>
        <v>0</v>
      </c>
      <c r="G14" s="115">
        <f t="shared" si="1"/>
        <v>0</v>
      </c>
      <c r="H14" s="108"/>
      <c r="I14" s="112"/>
      <c r="J14" s="113"/>
      <c r="K14" s="113"/>
      <c r="L14" s="113"/>
      <c r="M14" s="113"/>
      <c r="N14" s="113"/>
      <c r="O14" s="113"/>
    </row>
    <row r="15" spans="1:15" ht="15.75">
      <c r="A15" s="116" t="s">
        <v>125</v>
      </c>
      <c r="B15" s="107"/>
      <c r="C15" s="107"/>
      <c r="D15" s="107"/>
      <c r="E15" s="107"/>
      <c r="F15" s="107"/>
      <c r="G15" s="107"/>
      <c r="H15" s="108"/>
      <c r="I15" s="109"/>
      <c r="J15" s="98"/>
      <c r="K15" s="98"/>
      <c r="L15" s="98"/>
      <c r="M15" s="98"/>
      <c r="N15" s="98"/>
      <c r="O15" s="98"/>
    </row>
    <row r="16" spans="1:15" ht="31.5">
      <c r="A16" s="106" t="s">
        <v>126</v>
      </c>
      <c r="B16" s="107">
        <f>3A!C21</f>
        <v>0</v>
      </c>
      <c r="C16" s="107">
        <f>3A!E21</f>
        <v>0</v>
      </c>
      <c r="D16" s="107">
        <f>3A!G21</f>
        <v>0</v>
      </c>
      <c r="E16" s="107">
        <f>3A!I21</f>
        <v>0</v>
      </c>
      <c r="F16" s="107">
        <f>3A!K21</f>
        <v>0</v>
      </c>
      <c r="G16" s="107">
        <f>SUM(B16:F16)</f>
        <v>0</v>
      </c>
      <c r="H16" s="108"/>
      <c r="I16" s="109"/>
      <c r="J16" s="98"/>
      <c r="K16" s="98"/>
      <c r="L16" s="98"/>
      <c r="M16" s="98"/>
      <c r="N16" s="98"/>
      <c r="O16" s="98"/>
    </row>
    <row r="17" spans="1:15" ht="16.5" thickBot="1">
      <c r="A17" s="111" t="s">
        <v>246</v>
      </c>
      <c r="B17" s="115">
        <f>SUM(B16:B16)</f>
        <v>0</v>
      </c>
      <c r="C17" s="115">
        <f>SUM(C16:C16)</f>
        <v>0</v>
      </c>
      <c r="D17" s="115">
        <f>SUM(D16:D16)</f>
        <v>0</v>
      </c>
      <c r="E17" s="115">
        <f>SUM(E16:E16)</f>
        <v>0</v>
      </c>
      <c r="F17" s="115">
        <f>SUM(F16:F16)</f>
        <v>0</v>
      </c>
      <c r="G17" s="115">
        <f>SUM(G16)</f>
        <v>0</v>
      </c>
      <c r="H17" s="108"/>
      <c r="I17" s="112"/>
      <c r="J17" s="113"/>
      <c r="K17" s="113"/>
      <c r="L17" s="113"/>
      <c r="M17" s="113"/>
      <c r="N17" s="113"/>
      <c r="O17" s="113"/>
    </row>
    <row r="18" spans="1:15" ht="36.75" customHeight="1">
      <c r="A18" s="118" t="s">
        <v>127</v>
      </c>
      <c r="B18" s="243"/>
      <c r="C18" s="243"/>
      <c r="D18" s="243"/>
      <c r="E18" s="243"/>
      <c r="F18" s="243"/>
      <c r="G18" s="243"/>
      <c r="H18" s="108"/>
      <c r="I18" s="109"/>
      <c r="J18" s="98"/>
      <c r="K18" s="98"/>
      <c r="L18" s="98"/>
      <c r="M18" s="98"/>
      <c r="N18" s="98"/>
      <c r="O18" s="98"/>
    </row>
    <row r="19" spans="1:15" ht="15.75">
      <c r="A19" s="106" t="s">
        <v>85</v>
      </c>
      <c r="B19" s="107">
        <f>5A!C30</f>
        <v>0</v>
      </c>
      <c r="C19" s="107">
        <f>5A!E30</f>
        <v>0</v>
      </c>
      <c r="D19" s="107">
        <f>5A!G30</f>
        <v>0</v>
      </c>
      <c r="E19" s="107">
        <f>5A!I30</f>
        <v>0</v>
      </c>
      <c r="F19" s="107">
        <f>5A!K30</f>
        <v>0</v>
      </c>
      <c r="G19" s="107">
        <f>SUM(B19:F19)</f>
        <v>0</v>
      </c>
      <c r="H19" s="108"/>
      <c r="I19" s="109"/>
      <c r="J19" s="98"/>
      <c r="K19" s="98"/>
      <c r="L19" s="98"/>
      <c r="M19" s="98"/>
      <c r="N19" s="98"/>
      <c r="O19" s="98"/>
    </row>
    <row r="20" spans="1:15" ht="15.75">
      <c r="A20" s="106" t="s">
        <v>128</v>
      </c>
      <c r="B20" s="107">
        <f>5B!C25</f>
        <v>0</v>
      </c>
      <c r="C20" s="107">
        <f>5B!E25</f>
        <v>0</v>
      </c>
      <c r="D20" s="107">
        <f>5B!G25</f>
        <v>0</v>
      </c>
      <c r="E20" s="107">
        <f>5B!I25</f>
        <v>0</v>
      </c>
      <c r="F20" s="107">
        <f>5B!K25</f>
        <v>0</v>
      </c>
      <c r="G20" s="107">
        <f>SUM(B20:F20)</f>
        <v>0</v>
      </c>
      <c r="H20" s="108"/>
      <c r="I20" s="109"/>
      <c r="J20" s="98"/>
      <c r="K20" s="98"/>
      <c r="L20" s="98"/>
      <c r="M20" s="98"/>
      <c r="N20" s="98"/>
      <c r="O20" s="98"/>
    </row>
    <row r="21" spans="1:15" ht="31.5">
      <c r="A21" s="106" t="s">
        <v>113</v>
      </c>
      <c r="B21" s="107">
        <f>5C!C30</f>
        <v>0</v>
      </c>
      <c r="C21" s="107">
        <f>5C!E25</f>
        <v>0</v>
      </c>
      <c r="D21" s="107">
        <f>5C!G25</f>
        <v>0</v>
      </c>
      <c r="E21" s="107">
        <f>5C!I25</f>
        <v>0</v>
      </c>
      <c r="F21" s="107">
        <f>5C!K25</f>
        <v>0</v>
      </c>
      <c r="G21" s="107">
        <f>SUM(B21:F21)</f>
        <v>0</v>
      </c>
      <c r="H21" s="108"/>
      <c r="I21" s="109"/>
      <c r="J21" s="98"/>
      <c r="K21" s="98"/>
      <c r="L21" s="98"/>
      <c r="M21" s="98"/>
      <c r="N21" s="98"/>
      <c r="O21" s="98"/>
    </row>
    <row r="22" spans="1:15" ht="16.5" thickBot="1">
      <c r="A22" s="242" t="s">
        <v>247</v>
      </c>
      <c r="B22" s="244">
        <f>SUM(B19:B21)</f>
        <v>0</v>
      </c>
      <c r="C22" s="244">
        <f aca="true" t="shared" si="2" ref="B22:G22">SUM(C19:C21)</f>
        <v>0</v>
      </c>
      <c r="D22" s="244">
        <f t="shared" si="2"/>
        <v>0</v>
      </c>
      <c r="E22" s="244">
        <f t="shared" si="2"/>
        <v>0</v>
      </c>
      <c r="F22" s="244">
        <f t="shared" si="2"/>
        <v>0</v>
      </c>
      <c r="G22" s="244">
        <f t="shared" si="2"/>
        <v>0</v>
      </c>
      <c r="H22" s="108"/>
      <c r="I22" s="112"/>
      <c r="J22" s="113"/>
      <c r="K22" s="113"/>
      <c r="L22" s="113"/>
      <c r="M22" s="113"/>
      <c r="N22" s="113"/>
      <c r="O22" s="113"/>
    </row>
    <row r="23" spans="1:15" ht="16.5" thickBot="1">
      <c r="A23" s="119" t="s">
        <v>129</v>
      </c>
      <c r="B23" s="245"/>
      <c r="C23" s="245"/>
      <c r="D23" s="245"/>
      <c r="E23" s="245"/>
      <c r="F23" s="245"/>
      <c r="G23" s="245"/>
      <c r="H23" s="108"/>
      <c r="I23" s="109"/>
      <c r="J23" s="98"/>
      <c r="K23" s="98"/>
      <c r="L23" s="98"/>
      <c r="M23" s="98"/>
      <c r="N23" s="98"/>
      <c r="O23" s="98"/>
    </row>
    <row r="24" spans="1:15" ht="16.5" thickBot="1">
      <c r="A24" s="120" t="s">
        <v>248</v>
      </c>
      <c r="B24" s="121">
        <f>6!C24</f>
        <v>0</v>
      </c>
      <c r="C24" s="121">
        <f>6!E24</f>
        <v>0</v>
      </c>
      <c r="D24" s="121">
        <f>6!G24</f>
        <v>0</v>
      </c>
      <c r="E24" s="121">
        <f>6!I24</f>
        <v>0</v>
      </c>
      <c r="F24" s="121">
        <f>6!K24</f>
        <v>0</v>
      </c>
      <c r="G24" s="121">
        <f>SUM(B24:F24)</f>
        <v>0</v>
      </c>
      <c r="H24" s="108"/>
      <c r="I24" s="109"/>
      <c r="J24" s="109"/>
      <c r="K24" s="109"/>
      <c r="L24" s="109"/>
      <c r="M24" s="109"/>
      <c r="N24" s="109"/>
      <c r="O24" s="109"/>
    </row>
    <row r="25" spans="1:15" ht="15.75">
      <c r="A25" s="114" t="s">
        <v>224</v>
      </c>
      <c r="B25" s="243"/>
      <c r="C25" s="243"/>
      <c r="D25" s="243"/>
      <c r="E25" s="243"/>
      <c r="F25" s="243"/>
      <c r="G25" s="243"/>
      <c r="H25" s="108"/>
      <c r="I25" s="109"/>
      <c r="J25" s="98"/>
      <c r="K25" s="98"/>
      <c r="L25" s="98"/>
      <c r="M25" s="98"/>
      <c r="N25" s="98"/>
      <c r="O25" s="98"/>
    </row>
    <row r="26" spans="1:15" ht="16.5" thickBot="1">
      <c r="A26" s="111" t="s">
        <v>249</v>
      </c>
      <c r="B26" s="115">
        <f>7!C29</f>
        <v>0</v>
      </c>
      <c r="C26" s="115">
        <f>7!E29</f>
        <v>0</v>
      </c>
      <c r="D26" s="115">
        <f>7!G29</f>
        <v>0</v>
      </c>
      <c r="E26" s="115">
        <f>7!I29</f>
        <v>0</v>
      </c>
      <c r="F26" s="115">
        <f>7!K29</f>
        <v>0</v>
      </c>
      <c r="G26" s="115">
        <f>SUM(B26:F26)</f>
        <v>0</v>
      </c>
      <c r="H26" s="108"/>
      <c r="I26" s="109"/>
      <c r="J26" s="98"/>
      <c r="K26" s="98"/>
      <c r="L26" s="98"/>
      <c r="M26" s="98"/>
      <c r="N26" s="98"/>
      <c r="O26" s="98"/>
    </row>
    <row r="27" spans="1:15" ht="16.5" thickBot="1">
      <c r="A27" s="122" t="s">
        <v>251</v>
      </c>
      <c r="B27" s="246">
        <f>B9+B14+B17+B22+B24+B26</f>
        <v>0</v>
      </c>
      <c r="C27" s="246">
        <f aca="true" t="shared" si="3" ref="B27:G27">C9+C14+C17+C22+C24+C26</f>
        <v>0</v>
      </c>
      <c r="D27" s="246">
        <f t="shared" si="3"/>
        <v>0</v>
      </c>
      <c r="E27" s="246">
        <f t="shared" si="3"/>
        <v>0</v>
      </c>
      <c r="F27" s="246">
        <f t="shared" si="3"/>
        <v>0</v>
      </c>
      <c r="G27" s="246">
        <f t="shared" si="3"/>
        <v>0</v>
      </c>
      <c r="H27" s="108"/>
      <c r="I27" s="109"/>
      <c r="J27" s="98"/>
      <c r="K27" s="98"/>
      <c r="L27" s="98"/>
      <c r="M27" s="98"/>
      <c r="N27" s="98"/>
      <c r="O27" s="98"/>
    </row>
    <row r="28" spans="1:15" ht="15.75">
      <c r="A28" s="28"/>
      <c r="B28" s="123"/>
      <c r="C28" s="123"/>
      <c r="D28" s="123"/>
      <c r="E28" s="123"/>
      <c r="F28" s="123"/>
      <c r="G28" s="101"/>
      <c r="I28" s="109"/>
      <c r="J28" s="98"/>
      <c r="K28" s="98"/>
      <c r="L28" s="98"/>
      <c r="M28" s="98"/>
      <c r="N28" s="98"/>
      <c r="O28" s="98"/>
    </row>
    <row r="29" spans="9:15" ht="12.75">
      <c r="I29" s="109"/>
      <c r="J29" s="98"/>
      <c r="K29" s="98"/>
      <c r="L29" s="98"/>
      <c r="M29" s="98"/>
      <c r="N29" s="98"/>
      <c r="O29" s="98"/>
    </row>
    <row r="30" spans="9:15" ht="15.75">
      <c r="I30" s="124"/>
      <c r="J30" s="125"/>
      <c r="K30" s="125"/>
      <c r="L30" s="125"/>
      <c r="M30" s="125"/>
      <c r="N30" s="125"/>
      <c r="O30" s="98"/>
    </row>
    <row r="31" spans="2:15" ht="12.75">
      <c r="B31" s="98"/>
      <c r="C31" s="98"/>
      <c r="D31" s="98"/>
      <c r="E31" s="98"/>
      <c r="F31" s="98"/>
      <c r="I31" s="109"/>
      <c r="J31" s="98"/>
      <c r="K31" s="98"/>
      <c r="L31" s="98"/>
      <c r="M31" s="98"/>
      <c r="N31" s="98"/>
      <c r="O31" s="98"/>
    </row>
    <row r="32" spans="2:15" ht="12.75">
      <c r="B32" s="112"/>
      <c r="C32" s="112"/>
      <c r="D32" s="112"/>
      <c r="E32" s="112"/>
      <c r="F32" s="112"/>
      <c r="I32" s="109"/>
      <c r="J32" s="98"/>
      <c r="K32" s="98"/>
      <c r="L32" s="98"/>
      <c r="M32" s="98"/>
      <c r="N32" s="98"/>
      <c r="O32" s="98"/>
    </row>
    <row r="33" spans="2:15" ht="12.75">
      <c r="B33" s="113"/>
      <c r="C33" s="113"/>
      <c r="D33" s="113"/>
      <c r="E33" s="113"/>
      <c r="F33" s="113"/>
      <c r="I33" s="109"/>
      <c r="J33" s="98"/>
      <c r="K33" s="98"/>
      <c r="L33" s="98"/>
      <c r="M33" s="98"/>
      <c r="N33" s="98"/>
      <c r="O33" s="98"/>
    </row>
    <row r="34" spans="2:15" ht="12.75">
      <c r="B34" s="112"/>
      <c r="C34" s="112"/>
      <c r="D34" s="112"/>
      <c r="E34" s="112"/>
      <c r="F34" s="112"/>
      <c r="I34" s="109"/>
      <c r="J34" s="98"/>
      <c r="K34" s="98"/>
      <c r="L34" s="98"/>
      <c r="M34" s="98"/>
      <c r="N34" s="98"/>
      <c r="O34" s="98"/>
    </row>
    <row r="35" spans="2:15" ht="12.75">
      <c r="B35" s="113"/>
      <c r="C35" s="113"/>
      <c r="D35" s="113"/>
      <c r="E35" s="113"/>
      <c r="F35" s="113"/>
      <c r="I35" s="109"/>
      <c r="J35" s="98"/>
      <c r="K35" s="98"/>
      <c r="L35" s="98"/>
      <c r="M35" s="98"/>
      <c r="N35" s="98"/>
      <c r="O35" s="98"/>
    </row>
    <row r="36" spans="2:15" ht="12.75">
      <c r="B36" s="112"/>
      <c r="C36" s="112"/>
      <c r="D36" s="112"/>
      <c r="E36" s="112"/>
      <c r="F36" s="112"/>
      <c r="I36" s="109"/>
      <c r="J36" s="98"/>
      <c r="K36" s="98"/>
      <c r="L36" s="98"/>
      <c r="M36" s="98"/>
      <c r="N36" s="98"/>
      <c r="O36" s="98"/>
    </row>
    <row r="37" spans="2:15" ht="12.75">
      <c r="B37" s="98"/>
      <c r="C37" s="98"/>
      <c r="D37" s="98"/>
      <c r="E37" s="98"/>
      <c r="F37" s="98"/>
      <c r="J37" s="98"/>
      <c r="K37" s="98"/>
      <c r="L37" s="98"/>
      <c r="M37" s="98"/>
      <c r="N37" s="98"/>
      <c r="O37" s="98"/>
    </row>
    <row r="38" spans="2:15" ht="12.75">
      <c r="B38" s="98"/>
      <c r="C38" s="98"/>
      <c r="D38" s="98"/>
      <c r="E38" s="98"/>
      <c r="F38" s="98"/>
      <c r="J38" s="98"/>
      <c r="K38" s="98"/>
      <c r="L38" s="98"/>
      <c r="M38" s="98"/>
      <c r="N38" s="98"/>
      <c r="O38" s="98"/>
    </row>
    <row r="39" spans="1:15" ht="12.75">
      <c r="A39" s="28"/>
      <c r="B39" s="98"/>
      <c r="C39" s="98"/>
      <c r="D39" s="98"/>
      <c r="E39" s="98"/>
      <c r="F39" s="98"/>
      <c r="J39" s="98"/>
      <c r="K39" s="98"/>
      <c r="L39" s="98"/>
      <c r="M39" s="98"/>
      <c r="N39" s="98"/>
      <c r="O39" s="98"/>
    </row>
  </sheetData>
  <sheetProtection/>
  <printOptions/>
  <pageMargins left="0.7" right="0.7" top="0.787401575" bottom="0.787401575" header="0.3" footer="0.3"/>
  <pageSetup orientation="portrait" paperSize="9"/>
  <ignoredErrors>
    <ignoredError sqref="B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A12" sqref="A12"/>
    </sheetView>
  </sheetViews>
  <sheetFormatPr defaultColWidth="11.28125" defaultRowHeight="15"/>
  <cols>
    <col min="1" max="1" width="49.28125" style="37" customWidth="1"/>
    <col min="2" max="3" width="15.140625" style="37" customWidth="1"/>
    <col min="4" max="6" width="15.140625" style="60" customWidth="1"/>
    <col min="7" max="12" width="15.140625" style="37" customWidth="1"/>
    <col min="13" max="16384" width="11.28125" style="37" customWidth="1"/>
  </cols>
  <sheetData>
    <row r="1" spans="1:13" ht="18.75">
      <c r="A1" s="31" t="s">
        <v>0</v>
      </c>
      <c r="B1" s="32"/>
      <c r="C1" s="33"/>
      <c r="D1" s="33"/>
      <c r="E1" s="33"/>
      <c r="F1" s="33"/>
      <c r="G1" s="33"/>
      <c r="H1" s="34"/>
      <c r="I1" s="34"/>
      <c r="J1" s="34"/>
      <c r="K1" s="34"/>
      <c r="L1" s="32"/>
      <c r="M1" s="34"/>
    </row>
    <row r="2" spans="1:13" ht="18.75">
      <c r="A2" s="31" t="s">
        <v>79</v>
      </c>
      <c r="B2" s="32"/>
      <c r="C2" s="38"/>
      <c r="D2" s="33"/>
      <c r="E2" s="33"/>
      <c r="F2" s="33"/>
      <c r="G2" s="38"/>
      <c r="H2" s="32"/>
      <c r="I2" s="32"/>
      <c r="J2" s="32"/>
      <c r="K2" s="32"/>
      <c r="L2" s="32"/>
      <c r="M2" s="32"/>
    </row>
    <row r="3" spans="1:13" ht="18.75">
      <c r="A3" s="40"/>
      <c r="B3" s="32"/>
      <c r="C3" s="38"/>
      <c r="D3" s="33"/>
      <c r="E3" s="33"/>
      <c r="F3" s="33"/>
      <c r="G3" s="38"/>
      <c r="H3" s="32"/>
      <c r="I3" s="32"/>
      <c r="J3" s="32"/>
      <c r="K3" s="32"/>
      <c r="L3" s="32"/>
      <c r="M3" s="32"/>
    </row>
    <row r="4" spans="1:13" ht="18.75">
      <c r="A4" s="31" t="s">
        <v>1</v>
      </c>
      <c r="B4" s="32"/>
      <c r="C4" s="38"/>
      <c r="D4" s="33"/>
      <c r="E4" s="33"/>
      <c r="F4" s="33"/>
      <c r="G4" s="38"/>
      <c r="H4" s="32"/>
      <c r="I4" s="32"/>
      <c r="J4" s="32"/>
      <c r="K4" s="32"/>
      <c r="L4" s="32"/>
      <c r="M4" s="32"/>
    </row>
    <row r="5" spans="1:13" ht="18.75">
      <c r="A5" s="31" t="s">
        <v>80</v>
      </c>
      <c r="B5" s="32"/>
      <c r="C5" s="38"/>
      <c r="D5" s="33"/>
      <c r="E5" s="33"/>
      <c r="F5" s="33"/>
      <c r="G5" s="38"/>
      <c r="H5" s="32"/>
      <c r="I5" s="32"/>
      <c r="J5" s="32"/>
      <c r="K5" s="32"/>
      <c r="L5" s="32"/>
      <c r="M5" s="32"/>
    </row>
    <row r="6" spans="1:13" ht="18.75">
      <c r="A6" s="31"/>
      <c r="B6" s="32"/>
      <c r="C6" s="38"/>
      <c r="D6" s="33"/>
      <c r="E6" s="33"/>
      <c r="F6" s="33"/>
      <c r="G6" s="38"/>
      <c r="H6" s="32"/>
      <c r="I6" s="32"/>
      <c r="J6" s="32"/>
      <c r="K6" s="32"/>
      <c r="L6" s="32"/>
      <c r="M6" s="32"/>
    </row>
    <row r="7" spans="1:13" ht="18.75">
      <c r="A7" s="31" t="s">
        <v>2</v>
      </c>
      <c r="B7" s="32"/>
      <c r="C7" s="38"/>
      <c r="D7" s="33"/>
      <c r="E7" s="33"/>
      <c r="F7" s="33"/>
      <c r="G7" s="38"/>
      <c r="H7" s="32"/>
      <c r="I7" s="32"/>
      <c r="J7" s="32"/>
      <c r="K7" s="32"/>
      <c r="L7" s="32"/>
      <c r="M7" s="32"/>
    </row>
    <row r="8" spans="1:13" ht="45">
      <c r="A8" s="43" t="s">
        <v>81</v>
      </c>
      <c r="B8" s="32"/>
      <c r="C8" s="38"/>
      <c r="D8" s="33"/>
      <c r="E8" s="33"/>
      <c r="F8" s="33"/>
      <c r="G8" s="38"/>
      <c r="H8" s="32"/>
      <c r="I8" s="32"/>
      <c r="J8" s="32"/>
      <c r="K8" s="32"/>
      <c r="L8" s="32"/>
      <c r="M8" s="32"/>
    </row>
    <row r="9" spans="4:13" ht="15.75" thickBot="1">
      <c r="D9" s="37"/>
      <c r="E9" s="37"/>
      <c r="F9" s="37"/>
      <c r="L9" s="36"/>
      <c r="M9" s="36"/>
    </row>
    <row r="10" spans="1:12" ht="19.5" thickBot="1">
      <c r="A10" s="188" t="s">
        <v>5</v>
      </c>
      <c r="B10" s="189"/>
      <c r="C10" s="189"/>
      <c r="D10" s="190"/>
      <c r="E10" s="198"/>
      <c r="F10" s="198"/>
      <c r="G10" s="197"/>
      <c r="H10" s="197"/>
      <c r="I10" s="197"/>
      <c r="J10" s="197"/>
      <c r="K10" s="199"/>
      <c r="L10" s="32"/>
    </row>
    <row r="11" spans="1:23" ht="75">
      <c r="A11" s="306" t="s">
        <v>6</v>
      </c>
      <c r="B11" s="162" t="s">
        <v>7</v>
      </c>
      <c r="C11" s="163" t="s">
        <v>8</v>
      </c>
      <c r="D11" s="162" t="s">
        <v>9</v>
      </c>
      <c r="E11" s="164" t="s">
        <v>235</v>
      </c>
      <c r="F11" s="164" t="s">
        <v>236</v>
      </c>
      <c r="G11" s="162" t="s">
        <v>10</v>
      </c>
      <c r="H11" s="163" t="s">
        <v>231</v>
      </c>
      <c r="I11" s="163" t="s">
        <v>232</v>
      </c>
      <c r="J11" s="165" t="s">
        <v>233</v>
      </c>
      <c r="K11" s="166" t="s">
        <v>234</v>
      </c>
      <c r="L11" s="130"/>
      <c r="Q11" s="43"/>
      <c r="R11" s="32"/>
      <c r="S11" s="46"/>
      <c r="T11" s="47"/>
      <c r="U11" s="48"/>
      <c r="V11" s="49"/>
      <c r="W11" s="32"/>
    </row>
    <row r="12" spans="1:23" ht="195">
      <c r="A12" s="308" t="s">
        <v>179</v>
      </c>
      <c r="B12" s="194" t="s">
        <v>82</v>
      </c>
      <c r="C12" s="192">
        <v>75000</v>
      </c>
      <c r="D12" s="193">
        <f>C12+(C12/100)*21</f>
        <v>90750</v>
      </c>
      <c r="E12" s="75"/>
      <c r="F12" s="75">
        <f>E12*1.21</f>
        <v>0</v>
      </c>
      <c r="G12" s="276">
        <v>4</v>
      </c>
      <c r="H12" s="195">
        <f>C12*G12</f>
        <v>300000</v>
      </c>
      <c r="I12" s="192">
        <f>D12*G12</f>
        <v>363000</v>
      </c>
      <c r="J12" s="277">
        <f>E12*G12</f>
        <v>0</v>
      </c>
      <c r="K12" s="278">
        <f>J12*1.21</f>
        <v>0</v>
      </c>
      <c r="L12" s="97" t="s">
        <v>205</v>
      </c>
      <c r="Q12" s="32"/>
      <c r="R12" s="43"/>
      <c r="S12" s="46"/>
      <c r="T12" s="47"/>
      <c r="U12" s="48"/>
      <c r="V12" s="49"/>
      <c r="W12" s="32"/>
    </row>
    <row r="13" spans="1:23" ht="45">
      <c r="A13" s="308" t="s">
        <v>83</v>
      </c>
      <c r="B13" s="194" t="s">
        <v>39</v>
      </c>
      <c r="C13" s="192">
        <v>35000</v>
      </c>
      <c r="D13" s="193">
        <f>C13+(C13/100)*21</f>
        <v>42350</v>
      </c>
      <c r="E13" s="75"/>
      <c r="F13" s="75">
        <f>E13*1.21</f>
        <v>0</v>
      </c>
      <c r="G13" s="276">
        <v>1</v>
      </c>
      <c r="H13" s="195">
        <f>C13*G13</f>
        <v>35000</v>
      </c>
      <c r="I13" s="192">
        <f>D13*G13</f>
        <v>42350</v>
      </c>
      <c r="J13" s="277">
        <f>E13*G13</f>
        <v>0</v>
      </c>
      <c r="K13" s="278">
        <f>J13*1.21</f>
        <v>0</v>
      </c>
      <c r="L13" s="97" t="s">
        <v>180</v>
      </c>
      <c r="Q13" s="43"/>
      <c r="R13" s="43"/>
      <c r="S13" s="52"/>
      <c r="T13" s="47"/>
      <c r="U13" s="48"/>
      <c r="V13" s="49"/>
      <c r="W13" s="32"/>
    </row>
    <row r="14" spans="1:12" ht="34.5" customHeight="1" thickBot="1">
      <c r="A14" s="309" t="s">
        <v>4</v>
      </c>
      <c r="B14" s="202"/>
      <c r="C14" s="204"/>
      <c r="D14" s="203"/>
      <c r="E14" s="203"/>
      <c r="F14" s="203"/>
      <c r="G14" s="279"/>
      <c r="H14" s="196"/>
      <c r="I14" s="204">
        <f>SUM(I12:I13)</f>
        <v>405350</v>
      </c>
      <c r="J14" s="205">
        <f>SUM(J12:J13)</f>
        <v>0</v>
      </c>
      <c r="K14" s="206">
        <f>SUM(K12:K13)</f>
        <v>0</v>
      </c>
      <c r="L14" s="47"/>
    </row>
    <row r="16" spans="1:13" ht="19.5" thickBot="1">
      <c r="A16" s="1" t="s">
        <v>238</v>
      </c>
      <c r="B16" s="32"/>
      <c r="C16" s="38"/>
      <c r="D16" s="33"/>
      <c r="E16" s="33"/>
      <c r="F16" s="33"/>
      <c r="G16" s="38"/>
      <c r="H16" s="32"/>
      <c r="I16" s="32"/>
      <c r="J16" s="32"/>
      <c r="K16" s="32"/>
      <c r="L16" s="32"/>
      <c r="M16" s="32"/>
    </row>
    <row r="17" spans="1:13" ht="15">
      <c r="A17" s="237"/>
      <c r="B17" s="228">
        <v>2017</v>
      </c>
      <c r="C17" s="228"/>
      <c r="D17" s="228">
        <v>2018</v>
      </c>
      <c r="E17" s="228"/>
      <c r="F17" s="228">
        <v>2019</v>
      </c>
      <c r="G17" s="228"/>
      <c r="H17" s="228">
        <v>2020</v>
      </c>
      <c r="I17" s="228"/>
      <c r="J17" s="228">
        <v>2021</v>
      </c>
      <c r="K17" s="228"/>
      <c r="L17" s="229" t="s">
        <v>4</v>
      </c>
      <c r="M17" s="32"/>
    </row>
    <row r="18" spans="1:13" ht="30">
      <c r="A18" s="219"/>
      <c r="B18" s="231" t="s">
        <v>242</v>
      </c>
      <c r="C18" s="231" t="s">
        <v>243</v>
      </c>
      <c r="D18" s="231" t="s">
        <v>242</v>
      </c>
      <c r="E18" s="231" t="s">
        <v>243</v>
      </c>
      <c r="F18" s="231" t="s">
        <v>242</v>
      </c>
      <c r="G18" s="231" t="s">
        <v>243</v>
      </c>
      <c r="H18" s="231" t="s">
        <v>242</v>
      </c>
      <c r="I18" s="231" t="s">
        <v>243</v>
      </c>
      <c r="J18" s="231" t="s">
        <v>242</v>
      </c>
      <c r="K18" s="231" t="s">
        <v>243</v>
      </c>
      <c r="L18" s="232" t="s">
        <v>243</v>
      </c>
      <c r="M18" s="32"/>
    </row>
    <row r="19" spans="1:13" ht="75">
      <c r="A19" s="201" t="s">
        <v>179</v>
      </c>
      <c r="B19" s="295">
        <v>1</v>
      </c>
      <c r="C19" s="280">
        <f>B19*F12</f>
        <v>0</v>
      </c>
      <c r="D19" s="295">
        <v>2</v>
      </c>
      <c r="E19" s="281">
        <f>D19*F12</f>
        <v>0</v>
      </c>
      <c r="F19" s="295">
        <v>1</v>
      </c>
      <c r="G19" s="280">
        <f>F19*F12</f>
        <v>0</v>
      </c>
      <c r="H19" s="295">
        <v>0</v>
      </c>
      <c r="I19" s="280">
        <f>H19*F12</f>
        <v>0</v>
      </c>
      <c r="J19" s="295">
        <v>0</v>
      </c>
      <c r="K19" s="280">
        <f>J19*F12</f>
        <v>0</v>
      </c>
      <c r="L19" s="296">
        <f>C19+E19+G19+I19+K19</f>
        <v>0</v>
      </c>
      <c r="M19" s="32"/>
    </row>
    <row r="20" spans="1:13" ht="15">
      <c r="A20" s="201" t="s">
        <v>83</v>
      </c>
      <c r="B20" s="295">
        <v>0</v>
      </c>
      <c r="C20" s="280">
        <f>B20*F13</f>
        <v>0</v>
      </c>
      <c r="D20" s="295">
        <v>0</v>
      </c>
      <c r="E20" s="281">
        <f>D20*F13</f>
        <v>0</v>
      </c>
      <c r="F20" s="295">
        <v>1</v>
      </c>
      <c r="G20" s="280">
        <f>F20*F13</f>
        <v>0</v>
      </c>
      <c r="H20" s="295">
        <v>0</v>
      </c>
      <c r="I20" s="280">
        <f>H20*F13</f>
        <v>0</v>
      </c>
      <c r="J20" s="295">
        <v>0</v>
      </c>
      <c r="K20" s="280">
        <f>J20*F13</f>
        <v>0</v>
      </c>
      <c r="L20" s="296">
        <f>C20+E20+G20+I20+K20</f>
        <v>0</v>
      </c>
      <c r="M20" s="32"/>
    </row>
    <row r="21" spans="1:13" ht="15">
      <c r="A21" s="238" t="s">
        <v>4</v>
      </c>
      <c r="B21" s="282"/>
      <c r="C21" s="282">
        <f>SUM(C19:C20)</f>
        <v>0</v>
      </c>
      <c r="D21" s="282"/>
      <c r="E21" s="282">
        <f>SUM(E19:E20)</f>
        <v>0</v>
      </c>
      <c r="F21" s="282"/>
      <c r="G21" s="282">
        <f>SUM(G19:G20)</f>
        <v>0</v>
      </c>
      <c r="H21" s="282"/>
      <c r="I21" s="282">
        <f>SUM(I19:I20)</f>
        <v>0</v>
      </c>
      <c r="J21" s="282"/>
      <c r="K21" s="282">
        <f>SUM(K19:K20)</f>
        <v>0</v>
      </c>
      <c r="L21" s="283">
        <f>SUM(B21:K21)</f>
        <v>0</v>
      </c>
      <c r="M21" s="32"/>
    </row>
    <row r="22" spans="1:13" ht="15.75" thickBot="1">
      <c r="A22" s="140" t="s">
        <v>237</v>
      </c>
      <c r="B22" s="285"/>
      <c r="C22" s="286">
        <v>90750</v>
      </c>
      <c r="D22" s="285"/>
      <c r="E22" s="286">
        <v>181500</v>
      </c>
      <c r="F22" s="285"/>
      <c r="G22" s="286">
        <v>133100</v>
      </c>
      <c r="H22" s="285"/>
      <c r="I22" s="286">
        <v>0</v>
      </c>
      <c r="J22" s="285"/>
      <c r="K22" s="286">
        <v>0</v>
      </c>
      <c r="L22" s="293">
        <f>SUM(B22:K22)</f>
        <v>405350</v>
      </c>
      <c r="M22" s="32"/>
    </row>
    <row r="23" spans="1:16" ht="15.75">
      <c r="A23" s="81"/>
      <c r="B23" s="76"/>
      <c r="C23" s="82"/>
      <c r="D23" s="83"/>
      <c r="E23" s="83"/>
      <c r="F23" s="83"/>
      <c r="G23" s="79"/>
      <c r="H23" s="84"/>
      <c r="I23" s="79"/>
      <c r="J23" s="79"/>
      <c r="K23" s="79"/>
      <c r="L23" s="77"/>
      <c r="M23" s="80"/>
      <c r="N23" s="86"/>
      <c r="O23" s="86"/>
      <c r="P23" s="32"/>
    </row>
    <row r="24" spans="1:16" ht="15.75">
      <c r="A24" s="87"/>
      <c r="B24" s="84"/>
      <c r="C24" s="88"/>
      <c r="D24" s="78"/>
      <c r="E24" s="78"/>
      <c r="F24" s="78"/>
      <c r="G24" s="79"/>
      <c r="H24" s="72"/>
      <c r="I24" s="79"/>
      <c r="J24" s="79"/>
      <c r="K24" s="79"/>
      <c r="L24" s="77"/>
      <c r="M24" s="80"/>
      <c r="N24" s="85"/>
      <c r="O24" s="85"/>
      <c r="P24" s="32"/>
    </row>
    <row r="25" spans="1:16" ht="15.75">
      <c r="A25" s="54"/>
      <c r="B25" s="80"/>
      <c r="C25" s="77"/>
      <c r="D25" s="78"/>
      <c r="E25" s="78"/>
      <c r="F25" s="78"/>
      <c r="G25" s="79"/>
      <c r="H25" s="72"/>
      <c r="I25" s="79"/>
      <c r="J25" s="79"/>
      <c r="K25" s="79"/>
      <c r="L25" s="79"/>
      <c r="M25" s="78"/>
      <c r="N25" s="86"/>
      <c r="O25" s="86"/>
      <c r="P25" s="32"/>
    </row>
    <row r="26" spans="1:16" ht="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85"/>
      <c r="M26" s="53"/>
      <c r="N26" s="53"/>
      <c r="O26" s="53"/>
      <c r="P26" s="32"/>
    </row>
    <row r="27" spans="1:16" ht="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85"/>
      <c r="M27" s="53"/>
      <c r="N27" s="53"/>
      <c r="O27" s="53"/>
      <c r="P27" s="32"/>
    </row>
    <row r="28" spans="1:16" ht="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85"/>
      <c r="M28" s="53"/>
      <c r="N28" s="53"/>
      <c r="O28" s="53"/>
      <c r="P28" s="32"/>
    </row>
    <row r="29" spans="1:16" ht="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85"/>
      <c r="M29" s="53"/>
      <c r="N29" s="53"/>
      <c r="O29" s="53"/>
      <c r="P29" s="32"/>
    </row>
    <row r="30" spans="1:16" ht="15">
      <c r="A30" s="53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5"/>
      <c r="M30" s="53"/>
      <c r="N30" s="53"/>
      <c r="O30" s="53"/>
      <c r="P30" s="32"/>
    </row>
    <row r="31" spans="1:16" ht="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85"/>
      <c r="M31" s="53"/>
      <c r="N31" s="53"/>
      <c r="O31" s="53"/>
      <c r="P31" s="32"/>
    </row>
    <row r="32" spans="1:16" ht="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85"/>
      <c r="M32" s="53"/>
      <c r="N32" s="53"/>
      <c r="O32" s="53"/>
      <c r="P32" s="32"/>
    </row>
    <row r="33" spans="1:16" ht="15">
      <c r="A33" s="53"/>
      <c r="B33" s="53"/>
      <c r="C33" s="53"/>
      <c r="D33" s="90"/>
      <c r="E33" s="90"/>
      <c r="F33" s="90"/>
      <c r="G33" s="53"/>
      <c r="H33" s="53"/>
      <c r="I33" s="91"/>
      <c r="J33" s="91"/>
      <c r="K33" s="91"/>
      <c r="L33" s="85"/>
      <c r="M33" s="53"/>
      <c r="N33" s="53"/>
      <c r="O33" s="53"/>
      <c r="P33" s="32"/>
    </row>
    <row r="34" spans="1:16" ht="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85"/>
      <c r="M34" s="53"/>
      <c r="N34" s="53"/>
      <c r="O34" s="53"/>
      <c r="P34" s="32"/>
    </row>
    <row r="35" spans="1:16" ht="1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85"/>
      <c r="M35" s="53"/>
      <c r="N35" s="53"/>
      <c r="O35" s="53"/>
      <c r="P35" s="32"/>
    </row>
    <row r="36" spans="1:16" ht="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85"/>
      <c r="M36" s="53"/>
      <c r="N36" s="53"/>
      <c r="O36" s="53"/>
      <c r="P36" s="32"/>
    </row>
    <row r="37" spans="1:16" ht="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85"/>
      <c r="M37" s="53"/>
      <c r="N37" s="53"/>
      <c r="O37" s="53"/>
      <c r="P37" s="32"/>
    </row>
    <row r="38" spans="1:16" ht="1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85"/>
      <c r="M38" s="53"/>
      <c r="N38" s="53"/>
      <c r="O38" s="53"/>
      <c r="P38" s="32"/>
    </row>
    <row r="39" spans="1:16" ht="1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85"/>
      <c r="M39" s="53"/>
      <c r="N39" s="53"/>
      <c r="O39" s="53"/>
      <c r="P39" s="32"/>
    </row>
    <row r="40" spans="1:16" ht="1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85"/>
      <c r="M40" s="53"/>
      <c r="N40" s="53"/>
      <c r="O40" s="53"/>
      <c r="P40" s="32"/>
    </row>
    <row r="41" spans="1:16" ht="1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85"/>
      <c r="M41" s="53"/>
      <c r="N41" s="53"/>
      <c r="O41" s="53"/>
      <c r="P41" s="32"/>
    </row>
    <row r="42" spans="1:16" ht="15">
      <c r="A42" s="32"/>
      <c r="B42" s="32"/>
      <c r="C42" s="32"/>
      <c r="D42" s="73"/>
      <c r="E42" s="73"/>
      <c r="F42" s="73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2"/>
      <c r="B43" s="32"/>
      <c r="C43" s="32"/>
      <c r="D43" s="73"/>
      <c r="E43" s="73"/>
      <c r="F43" s="73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2"/>
      <c r="B44" s="32"/>
      <c r="C44" s="32"/>
      <c r="D44" s="73"/>
      <c r="E44" s="73"/>
      <c r="F44" s="73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2"/>
      <c r="B45" s="32"/>
      <c r="C45" s="32"/>
      <c r="D45" s="73"/>
      <c r="E45" s="73"/>
      <c r="F45" s="73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sheetProtection/>
  <mergeCells count="5">
    <mergeCell ref="B17:C17"/>
    <mergeCell ref="D17:E17"/>
    <mergeCell ref="F17:G17"/>
    <mergeCell ref="H17:I17"/>
    <mergeCell ref="J17:K17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9">
      <selection activeCell="A15" sqref="A15"/>
    </sheetView>
  </sheetViews>
  <sheetFormatPr defaultColWidth="11.28125" defaultRowHeight="15"/>
  <cols>
    <col min="1" max="1" width="49.28125" style="37" customWidth="1"/>
    <col min="2" max="3" width="15.140625" style="37" customWidth="1"/>
    <col min="4" max="6" width="15.140625" style="60" customWidth="1"/>
    <col min="7" max="12" width="15.140625" style="37" customWidth="1"/>
    <col min="13" max="16384" width="11.28125" style="37" customWidth="1"/>
  </cols>
  <sheetData>
    <row r="1" spans="1:12" ht="18.75">
      <c r="A1" s="31" t="s">
        <v>0</v>
      </c>
      <c r="B1" s="32"/>
      <c r="C1" s="33"/>
      <c r="D1" s="33"/>
      <c r="E1" s="33"/>
      <c r="F1" s="33"/>
      <c r="G1" s="33"/>
      <c r="H1" s="34"/>
      <c r="I1" s="34"/>
      <c r="J1" s="34"/>
      <c r="K1" s="34"/>
      <c r="L1" s="32"/>
    </row>
    <row r="2" spans="1:12" ht="18.75">
      <c r="A2" s="31" t="s">
        <v>84</v>
      </c>
      <c r="B2" s="32"/>
      <c r="C2" s="38"/>
      <c r="D2" s="33"/>
      <c r="E2" s="33"/>
      <c r="F2" s="33"/>
      <c r="G2" s="38"/>
      <c r="H2" s="32"/>
      <c r="I2" s="32"/>
      <c r="J2" s="32"/>
      <c r="K2" s="32"/>
      <c r="L2" s="32"/>
    </row>
    <row r="3" spans="1:12" ht="18.75">
      <c r="A3" s="40"/>
      <c r="B3" s="32"/>
      <c r="C3" s="38"/>
      <c r="D3" s="33"/>
      <c r="E3" s="33"/>
      <c r="F3" s="33"/>
      <c r="G3" s="38"/>
      <c r="H3" s="32"/>
      <c r="I3" s="32"/>
      <c r="J3" s="32"/>
      <c r="K3" s="32"/>
      <c r="L3" s="32"/>
    </row>
    <row r="4" spans="1:12" ht="18.75">
      <c r="A4" s="31" t="s">
        <v>1</v>
      </c>
      <c r="B4" s="32"/>
      <c r="C4" s="38"/>
      <c r="D4" s="33"/>
      <c r="E4" s="33"/>
      <c r="F4" s="33"/>
      <c r="G4" s="38"/>
      <c r="H4" s="32"/>
      <c r="I4" s="32"/>
      <c r="J4" s="32"/>
      <c r="K4" s="32"/>
      <c r="L4" s="32"/>
    </row>
    <row r="5" spans="1:12" ht="18.75">
      <c r="A5" s="31" t="s">
        <v>85</v>
      </c>
      <c r="B5" s="32"/>
      <c r="C5" s="38"/>
      <c r="D5" s="33"/>
      <c r="E5" s="33"/>
      <c r="F5" s="33"/>
      <c r="G5" s="38"/>
      <c r="H5" s="32"/>
      <c r="I5" s="32"/>
      <c r="J5" s="32"/>
      <c r="K5" s="32"/>
      <c r="L5" s="32"/>
    </row>
    <row r="6" spans="1:12" ht="18.75">
      <c r="A6" s="31"/>
      <c r="B6" s="32"/>
      <c r="C6" s="38"/>
      <c r="D6" s="33"/>
      <c r="E6" s="33"/>
      <c r="F6" s="33"/>
      <c r="G6" s="38"/>
      <c r="H6" s="32"/>
      <c r="I6" s="32"/>
      <c r="J6" s="32"/>
      <c r="K6" s="32"/>
      <c r="L6" s="32"/>
    </row>
    <row r="7" spans="1:12" ht="18.75">
      <c r="A7" s="31" t="s">
        <v>2</v>
      </c>
      <c r="B7" s="32"/>
      <c r="C7" s="38"/>
      <c r="D7" s="33"/>
      <c r="E7" s="33"/>
      <c r="F7" s="33"/>
      <c r="G7" s="38"/>
      <c r="H7" s="32"/>
      <c r="I7" s="32"/>
      <c r="J7" s="32"/>
      <c r="K7" s="32"/>
      <c r="L7" s="32"/>
    </row>
    <row r="8" spans="1:12" ht="45">
      <c r="A8" s="93" t="s">
        <v>86</v>
      </c>
      <c r="B8" s="32"/>
      <c r="C8" s="38"/>
      <c r="D8" s="33"/>
      <c r="E8" s="33"/>
      <c r="F8" s="33"/>
      <c r="G8" s="38"/>
      <c r="H8" s="32"/>
      <c r="I8" s="32"/>
      <c r="J8" s="32"/>
      <c r="K8" s="32"/>
      <c r="L8" s="32"/>
    </row>
    <row r="9" spans="1:12" ht="15">
      <c r="A9" s="32"/>
      <c r="B9" s="32"/>
      <c r="C9" s="38"/>
      <c r="D9" s="33"/>
      <c r="E9" s="33"/>
      <c r="F9" s="33"/>
      <c r="G9" s="38"/>
      <c r="H9" s="32"/>
      <c r="I9" s="32"/>
      <c r="J9" s="32"/>
      <c r="K9" s="32"/>
      <c r="L9" s="32"/>
    </row>
    <row r="10" spans="4:12" ht="15.75" thickBot="1">
      <c r="D10" s="37"/>
      <c r="E10" s="37"/>
      <c r="F10" s="37"/>
      <c r="L10" s="36"/>
    </row>
    <row r="11" spans="1:12" ht="19.5" thickBot="1">
      <c r="A11" s="188" t="s">
        <v>5</v>
      </c>
      <c r="B11" s="189"/>
      <c r="C11" s="189"/>
      <c r="D11" s="190"/>
      <c r="E11" s="198"/>
      <c r="F11" s="198"/>
      <c r="G11" s="197"/>
      <c r="H11" s="197"/>
      <c r="I11" s="197"/>
      <c r="J11" s="197"/>
      <c r="K11" s="199"/>
      <c r="L11" s="32"/>
    </row>
    <row r="12" spans="1:24" ht="75">
      <c r="A12" s="306" t="s">
        <v>6</v>
      </c>
      <c r="B12" s="162" t="s">
        <v>7</v>
      </c>
      <c r="C12" s="163" t="s">
        <v>8</v>
      </c>
      <c r="D12" s="162" t="s">
        <v>9</v>
      </c>
      <c r="E12" s="164" t="s">
        <v>235</v>
      </c>
      <c r="F12" s="164" t="s">
        <v>236</v>
      </c>
      <c r="G12" s="162" t="s">
        <v>10</v>
      </c>
      <c r="H12" s="163" t="s">
        <v>231</v>
      </c>
      <c r="I12" s="163" t="s">
        <v>232</v>
      </c>
      <c r="J12" s="165" t="s">
        <v>233</v>
      </c>
      <c r="K12" s="166" t="s">
        <v>234</v>
      </c>
      <c r="L12" s="130"/>
      <c r="Q12" s="43"/>
      <c r="R12" s="32"/>
      <c r="S12" s="46"/>
      <c r="T12" s="47"/>
      <c r="U12" s="48"/>
      <c r="V12" s="49"/>
      <c r="W12" s="32"/>
      <c r="X12" s="32"/>
    </row>
    <row r="13" spans="1:24" ht="30">
      <c r="A13" s="308" t="s">
        <v>87</v>
      </c>
      <c r="B13" s="194" t="s">
        <v>88</v>
      </c>
      <c r="C13" s="192">
        <v>40000</v>
      </c>
      <c r="D13" s="193">
        <f aca="true" t="shared" si="0" ref="D13:D18">C13+(C13/100)*21</f>
        <v>48400</v>
      </c>
      <c r="E13" s="75"/>
      <c r="F13" s="75">
        <f aca="true" t="shared" si="1" ref="F13:F18">E13*1.21</f>
        <v>0</v>
      </c>
      <c r="G13" s="276">
        <v>1</v>
      </c>
      <c r="H13" s="195">
        <f aca="true" t="shared" si="2" ref="H13:H18">C13*G13</f>
        <v>40000</v>
      </c>
      <c r="I13" s="192">
        <f aca="true" t="shared" si="3" ref="I13:I18">D13*G13</f>
        <v>48400</v>
      </c>
      <c r="J13" s="277">
        <f aca="true" t="shared" si="4" ref="J13:J18">G13*E13</f>
        <v>0</v>
      </c>
      <c r="K13" s="278">
        <f aca="true" t="shared" si="5" ref="K13:K18">J13*1.21</f>
        <v>0</v>
      </c>
      <c r="L13" s="37" t="s">
        <v>181</v>
      </c>
      <c r="Q13" s="32"/>
      <c r="R13" s="43"/>
      <c r="S13" s="46"/>
      <c r="T13" s="47"/>
      <c r="U13" s="48"/>
      <c r="V13" s="49"/>
      <c r="W13" s="32"/>
      <c r="X13" s="32"/>
    </row>
    <row r="14" spans="1:24" ht="105">
      <c r="A14" s="308" t="s">
        <v>89</v>
      </c>
      <c r="B14" s="194" t="s">
        <v>90</v>
      </c>
      <c r="C14" s="192">
        <v>90000</v>
      </c>
      <c r="D14" s="193">
        <f t="shared" si="0"/>
        <v>108900</v>
      </c>
      <c r="E14" s="75"/>
      <c r="F14" s="75">
        <f t="shared" si="1"/>
        <v>0</v>
      </c>
      <c r="G14" s="276">
        <v>1</v>
      </c>
      <c r="H14" s="195">
        <f t="shared" si="2"/>
        <v>90000</v>
      </c>
      <c r="I14" s="192">
        <f t="shared" si="3"/>
        <v>108900</v>
      </c>
      <c r="J14" s="277">
        <f t="shared" si="4"/>
        <v>0</v>
      </c>
      <c r="K14" s="278">
        <f t="shared" si="5"/>
        <v>0</v>
      </c>
      <c r="L14" s="97" t="s">
        <v>182</v>
      </c>
      <c r="Q14" s="32"/>
      <c r="R14" s="43"/>
      <c r="S14" s="46"/>
      <c r="T14" s="47"/>
      <c r="U14" s="48"/>
      <c r="V14" s="49"/>
      <c r="W14" s="32"/>
      <c r="X14" s="32"/>
    </row>
    <row r="15" spans="1:24" ht="150">
      <c r="A15" s="308" t="s">
        <v>91</v>
      </c>
      <c r="B15" s="194" t="s">
        <v>92</v>
      </c>
      <c r="C15" s="192">
        <v>6000</v>
      </c>
      <c r="D15" s="193">
        <f t="shared" si="0"/>
        <v>7260</v>
      </c>
      <c r="E15" s="75"/>
      <c r="F15" s="75">
        <f t="shared" si="1"/>
        <v>0</v>
      </c>
      <c r="G15" s="276">
        <v>2</v>
      </c>
      <c r="H15" s="195">
        <f t="shared" si="2"/>
        <v>12000</v>
      </c>
      <c r="I15" s="192">
        <f t="shared" si="3"/>
        <v>14520</v>
      </c>
      <c r="J15" s="277">
        <f t="shared" si="4"/>
        <v>0</v>
      </c>
      <c r="K15" s="278">
        <f t="shared" si="5"/>
        <v>0</v>
      </c>
      <c r="L15" s="97" t="s">
        <v>206</v>
      </c>
      <c r="Q15" s="43"/>
      <c r="R15" s="43"/>
      <c r="S15" s="52"/>
      <c r="T15" s="47"/>
      <c r="U15" s="48"/>
      <c r="V15" s="49"/>
      <c r="W15" s="32"/>
      <c r="X15" s="32"/>
    </row>
    <row r="16" spans="1:24" ht="30">
      <c r="A16" s="308" t="s">
        <v>93</v>
      </c>
      <c r="B16" s="194" t="s">
        <v>94</v>
      </c>
      <c r="C16" s="192">
        <v>18000</v>
      </c>
      <c r="D16" s="193">
        <f t="shared" si="0"/>
        <v>21780</v>
      </c>
      <c r="E16" s="75"/>
      <c r="F16" s="75">
        <f t="shared" si="1"/>
        <v>0</v>
      </c>
      <c r="G16" s="276">
        <v>1</v>
      </c>
      <c r="H16" s="195">
        <f t="shared" si="2"/>
        <v>18000</v>
      </c>
      <c r="I16" s="192">
        <f t="shared" si="3"/>
        <v>21780</v>
      </c>
      <c r="J16" s="277">
        <f t="shared" si="4"/>
        <v>0</v>
      </c>
      <c r="K16" s="278">
        <f t="shared" si="5"/>
        <v>0</v>
      </c>
      <c r="L16" s="97" t="s">
        <v>207</v>
      </c>
      <c r="Q16" s="43"/>
      <c r="R16" s="43"/>
      <c r="S16" s="47"/>
      <c r="T16" s="47"/>
      <c r="U16" s="48"/>
      <c r="V16" s="49"/>
      <c r="W16" s="32"/>
      <c r="X16" s="32"/>
    </row>
    <row r="17" spans="1:24" ht="120">
      <c r="A17" s="308" t="s">
        <v>95</v>
      </c>
      <c r="B17" s="194" t="s">
        <v>96</v>
      </c>
      <c r="C17" s="192">
        <v>27000</v>
      </c>
      <c r="D17" s="193">
        <f t="shared" si="0"/>
        <v>32670</v>
      </c>
      <c r="E17" s="75"/>
      <c r="F17" s="75">
        <f t="shared" si="1"/>
        <v>0</v>
      </c>
      <c r="G17" s="276">
        <v>1</v>
      </c>
      <c r="H17" s="195">
        <f t="shared" si="2"/>
        <v>27000</v>
      </c>
      <c r="I17" s="192">
        <f t="shared" si="3"/>
        <v>32670</v>
      </c>
      <c r="J17" s="277">
        <f t="shared" si="4"/>
        <v>0</v>
      </c>
      <c r="K17" s="278">
        <f t="shared" si="5"/>
        <v>0</v>
      </c>
      <c r="L17" s="97" t="s">
        <v>183</v>
      </c>
      <c r="Q17" s="43"/>
      <c r="R17" s="43"/>
      <c r="S17" s="47"/>
      <c r="T17" s="47"/>
      <c r="U17" s="48"/>
      <c r="V17" s="49"/>
      <c r="W17" s="32"/>
      <c r="X17" s="32"/>
    </row>
    <row r="18" spans="1:13" ht="60">
      <c r="A18" s="310" t="s">
        <v>97</v>
      </c>
      <c r="B18" s="208" t="s">
        <v>98</v>
      </c>
      <c r="C18" s="192">
        <v>8000</v>
      </c>
      <c r="D18" s="193">
        <f t="shared" si="0"/>
        <v>9680</v>
      </c>
      <c r="E18" s="75"/>
      <c r="F18" s="75">
        <f t="shared" si="1"/>
        <v>0</v>
      </c>
      <c r="G18" s="276">
        <v>3</v>
      </c>
      <c r="H18" s="195">
        <f t="shared" si="2"/>
        <v>24000</v>
      </c>
      <c r="I18" s="192">
        <f t="shared" si="3"/>
        <v>29040</v>
      </c>
      <c r="J18" s="277">
        <f t="shared" si="4"/>
        <v>0</v>
      </c>
      <c r="K18" s="278">
        <f t="shared" si="5"/>
        <v>0</v>
      </c>
      <c r="L18" s="97" t="s">
        <v>184</v>
      </c>
      <c r="M18" s="32"/>
    </row>
    <row r="19" spans="1:13" ht="15.75" thickBot="1">
      <c r="A19" s="311" t="s">
        <v>4</v>
      </c>
      <c r="B19" s="209"/>
      <c r="C19" s="204"/>
      <c r="D19" s="203"/>
      <c r="E19" s="203"/>
      <c r="F19" s="203"/>
      <c r="G19" s="279"/>
      <c r="H19" s="196"/>
      <c r="I19" s="204">
        <f>SUM(I13:I18)</f>
        <v>255310</v>
      </c>
      <c r="J19" s="205">
        <f>SUM(J13:J18)</f>
        <v>0</v>
      </c>
      <c r="K19" s="206">
        <f>SUM(K13:K18)</f>
        <v>0</v>
      </c>
      <c r="L19" s="97"/>
      <c r="M19" s="32"/>
    </row>
    <row r="20" spans="4:13" ht="15">
      <c r="D20" s="37"/>
      <c r="E20" s="37"/>
      <c r="F20" s="37"/>
      <c r="L20" s="47"/>
      <c r="M20" s="71"/>
    </row>
    <row r="21" spans="1:12" ht="19.5" thickBot="1">
      <c r="A21" s="1" t="s">
        <v>238</v>
      </c>
      <c r="B21" s="32"/>
      <c r="C21" s="38"/>
      <c r="D21" s="33"/>
      <c r="E21" s="33"/>
      <c r="F21" s="33"/>
      <c r="G21" s="38"/>
      <c r="H21" s="32"/>
      <c r="I21" s="32"/>
      <c r="J21" s="32"/>
      <c r="K21" s="32"/>
      <c r="L21" s="32"/>
    </row>
    <row r="22" spans="1:12" ht="15">
      <c r="A22" s="237"/>
      <c r="B22" s="228">
        <v>2017</v>
      </c>
      <c r="C22" s="228"/>
      <c r="D22" s="228">
        <v>2018</v>
      </c>
      <c r="E22" s="228"/>
      <c r="F22" s="228">
        <v>2019</v>
      </c>
      <c r="G22" s="228"/>
      <c r="H22" s="228">
        <v>2020</v>
      </c>
      <c r="I22" s="228"/>
      <c r="J22" s="228">
        <v>2021</v>
      </c>
      <c r="K22" s="228"/>
      <c r="L22" s="229" t="s">
        <v>4</v>
      </c>
    </row>
    <row r="23" spans="1:12" ht="45">
      <c r="A23" s="219"/>
      <c r="B23" s="231" t="s">
        <v>242</v>
      </c>
      <c r="C23" s="231" t="s">
        <v>243</v>
      </c>
      <c r="D23" s="231" t="s">
        <v>242</v>
      </c>
      <c r="E23" s="231" t="s">
        <v>243</v>
      </c>
      <c r="F23" s="231" t="s">
        <v>242</v>
      </c>
      <c r="G23" s="231" t="s">
        <v>243</v>
      </c>
      <c r="H23" s="231" t="s">
        <v>242</v>
      </c>
      <c r="I23" s="231" t="s">
        <v>243</v>
      </c>
      <c r="J23" s="231" t="s">
        <v>242</v>
      </c>
      <c r="K23" s="231" t="s">
        <v>243</v>
      </c>
      <c r="L23" s="232" t="s">
        <v>243</v>
      </c>
    </row>
    <row r="24" spans="1:12" ht="30">
      <c r="A24" s="201" t="s">
        <v>87</v>
      </c>
      <c r="B24" s="295">
        <v>1</v>
      </c>
      <c r="C24" s="280">
        <f>B24*F37</f>
        <v>0</v>
      </c>
      <c r="D24" s="295">
        <v>0</v>
      </c>
      <c r="E24" s="281">
        <f>D24*F37</f>
        <v>0</v>
      </c>
      <c r="F24" s="295">
        <v>0</v>
      </c>
      <c r="G24" s="280">
        <f>F24*F37</f>
        <v>0</v>
      </c>
      <c r="H24" s="295">
        <v>0</v>
      </c>
      <c r="I24" s="280">
        <f>H24*F37</f>
        <v>0</v>
      </c>
      <c r="J24" s="295">
        <v>0</v>
      </c>
      <c r="K24" s="280">
        <f>J24*F37</f>
        <v>0</v>
      </c>
      <c r="L24" s="296">
        <f>C24+E24+G24+I24+K24</f>
        <v>0</v>
      </c>
    </row>
    <row r="25" spans="1:12" ht="15">
      <c r="A25" s="201" t="s">
        <v>89</v>
      </c>
      <c r="B25" s="295">
        <v>1</v>
      </c>
      <c r="C25" s="280">
        <f>B25*F38</f>
        <v>0</v>
      </c>
      <c r="D25" s="295">
        <v>0</v>
      </c>
      <c r="E25" s="281">
        <f>D25*F38</f>
        <v>0</v>
      </c>
      <c r="F25" s="295">
        <v>0</v>
      </c>
      <c r="G25" s="280">
        <f>F25*F38</f>
        <v>0</v>
      </c>
      <c r="H25" s="295">
        <v>0</v>
      </c>
      <c r="I25" s="280">
        <f>H25*F38</f>
        <v>0</v>
      </c>
      <c r="J25" s="295">
        <v>0</v>
      </c>
      <c r="K25" s="280">
        <f>J25*F38</f>
        <v>0</v>
      </c>
      <c r="L25" s="296">
        <f>C25+E25+G25+I25+K25</f>
        <v>0</v>
      </c>
    </row>
    <row r="26" spans="1:12" ht="30">
      <c r="A26" s="201" t="s">
        <v>91</v>
      </c>
      <c r="B26" s="295">
        <v>0</v>
      </c>
      <c r="C26" s="280">
        <f>B26*F39</f>
        <v>0</v>
      </c>
      <c r="D26" s="295">
        <v>2</v>
      </c>
      <c r="E26" s="281">
        <f>D26*F39</f>
        <v>0</v>
      </c>
      <c r="F26" s="295">
        <v>0</v>
      </c>
      <c r="G26" s="280">
        <f>F26*F39</f>
        <v>0</v>
      </c>
      <c r="H26" s="295">
        <v>0</v>
      </c>
      <c r="I26" s="280">
        <f>H26*F39</f>
        <v>0</v>
      </c>
      <c r="J26" s="295">
        <v>0</v>
      </c>
      <c r="K26" s="280">
        <f>J26*F39</f>
        <v>0</v>
      </c>
      <c r="L26" s="296">
        <f>C26+E26+G26+I26+K26</f>
        <v>0</v>
      </c>
    </row>
    <row r="27" spans="1:12" ht="15">
      <c r="A27" s="201" t="s">
        <v>93</v>
      </c>
      <c r="B27" s="295">
        <v>0</v>
      </c>
      <c r="C27" s="280">
        <f>B27*F40</f>
        <v>0</v>
      </c>
      <c r="D27" s="295">
        <v>1</v>
      </c>
      <c r="E27" s="281">
        <f>D27*F40</f>
        <v>0</v>
      </c>
      <c r="F27" s="295">
        <v>0</v>
      </c>
      <c r="G27" s="280">
        <f>F27*F40</f>
        <v>0</v>
      </c>
      <c r="H27" s="295">
        <v>0</v>
      </c>
      <c r="I27" s="280">
        <f>H27*F40</f>
        <v>0</v>
      </c>
      <c r="J27" s="295">
        <v>0</v>
      </c>
      <c r="K27" s="280">
        <f>J27*F40</f>
        <v>0</v>
      </c>
      <c r="L27" s="296">
        <f>C27+E27+G27+I27+K27</f>
        <v>0</v>
      </c>
    </row>
    <row r="28" spans="1:12" ht="15">
      <c r="A28" s="201" t="s">
        <v>95</v>
      </c>
      <c r="B28" s="295">
        <v>0</v>
      </c>
      <c r="C28" s="280">
        <f>B28*F41</f>
        <v>0</v>
      </c>
      <c r="D28" s="295">
        <v>1</v>
      </c>
      <c r="E28" s="281">
        <f>D28*F41</f>
        <v>0</v>
      </c>
      <c r="F28" s="295">
        <v>0</v>
      </c>
      <c r="G28" s="280">
        <f>F28*F41</f>
        <v>0</v>
      </c>
      <c r="H28" s="295">
        <v>0</v>
      </c>
      <c r="I28" s="280">
        <f>H28*F41</f>
        <v>0</v>
      </c>
      <c r="J28" s="295">
        <v>0</v>
      </c>
      <c r="K28" s="280">
        <f>J28*F41</f>
        <v>0</v>
      </c>
      <c r="L28" s="296">
        <f>C28+E28+G28+I28+K28</f>
        <v>0</v>
      </c>
    </row>
    <row r="29" spans="1:12" ht="15">
      <c r="A29" s="207" t="s">
        <v>97</v>
      </c>
      <c r="B29" s="295">
        <v>0</v>
      </c>
      <c r="C29" s="280">
        <f>B29*F42</f>
        <v>0</v>
      </c>
      <c r="D29" s="295">
        <v>0</v>
      </c>
      <c r="E29" s="281">
        <f>D29*F42</f>
        <v>0</v>
      </c>
      <c r="F29" s="295">
        <v>1</v>
      </c>
      <c r="G29" s="280">
        <f>F29*F42</f>
        <v>0</v>
      </c>
      <c r="H29" s="295">
        <v>1</v>
      </c>
      <c r="I29" s="280">
        <f>H29*F42</f>
        <v>0</v>
      </c>
      <c r="J29" s="295">
        <v>1</v>
      </c>
      <c r="K29" s="280">
        <f>J29*F42</f>
        <v>0</v>
      </c>
      <c r="L29" s="296">
        <f>C29+E29+G29+I29+K29</f>
        <v>0</v>
      </c>
    </row>
    <row r="30" spans="1:12" ht="15">
      <c r="A30" s="239" t="s">
        <v>4</v>
      </c>
      <c r="B30" s="282"/>
      <c r="C30" s="282">
        <f>SUM(C24:C29)</f>
        <v>0</v>
      </c>
      <c r="D30" s="282"/>
      <c r="E30" s="282">
        <f>SUM(E24:E29)</f>
        <v>0</v>
      </c>
      <c r="F30" s="282"/>
      <c r="G30" s="282">
        <f>SUM(G24:G29)</f>
        <v>0</v>
      </c>
      <c r="H30" s="282"/>
      <c r="I30" s="282">
        <f>SUM(I24:I29)</f>
        <v>0</v>
      </c>
      <c r="J30" s="282"/>
      <c r="K30" s="282">
        <f>SUM(K24:K29)</f>
        <v>0</v>
      </c>
      <c r="L30" s="283">
        <f>SUM(B30:K30)</f>
        <v>0</v>
      </c>
    </row>
    <row r="31" spans="1:12" ht="15.75" thickBot="1">
      <c r="A31" s="140" t="s">
        <v>237</v>
      </c>
      <c r="B31" s="285"/>
      <c r="C31" s="224">
        <v>157300</v>
      </c>
      <c r="D31" s="288"/>
      <c r="E31" s="224">
        <v>68970</v>
      </c>
      <c r="F31" s="288"/>
      <c r="G31" s="224">
        <v>9680</v>
      </c>
      <c r="H31" s="285"/>
      <c r="I31" s="224">
        <v>9680</v>
      </c>
      <c r="J31" s="285"/>
      <c r="K31" s="224">
        <v>9680</v>
      </c>
      <c r="L31" s="293">
        <f>SUM(B31:K31)</f>
        <v>255310</v>
      </c>
    </row>
  </sheetData>
  <sheetProtection/>
  <mergeCells count="5">
    <mergeCell ref="B22:C22"/>
    <mergeCell ref="D22:E22"/>
    <mergeCell ref="F22:G22"/>
    <mergeCell ref="H22:I22"/>
    <mergeCell ref="J22:K22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A14" sqref="A14"/>
    </sheetView>
  </sheetViews>
  <sheetFormatPr defaultColWidth="11.28125" defaultRowHeight="15"/>
  <cols>
    <col min="1" max="1" width="49.28125" style="37" customWidth="1"/>
    <col min="2" max="3" width="15.140625" style="37" customWidth="1"/>
    <col min="4" max="6" width="15.140625" style="60" customWidth="1"/>
    <col min="7" max="12" width="15.140625" style="37" customWidth="1"/>
    <col min="13" max="16384" width="11.28125" style="37" customWidth="1"/>
  </cols>
  <sheetData>
    <row r="1" spans="1:12" ht="18.75">
      <c r="A1" s="31" t="s">
        <v>0</v>
      </c>
      <c r="B1" s="32"/>
      <c r="C1" s="33"/>
      <c r="D1" s="33"/>
      <c r="E1" s="33"/>
      <c r="F1" s="33"/>
      <c r="G1" s="33"/>
      <c r="H1" s="34"/>
      <c r="I1" s="34"/>
      <c r="J1" s="34"/>
      <c r="K1" s="34"/>
      <c r="L1" s="32"/>
    </row>
    <row r="2" spans="1:12" ht="18.75">
      <c r="A2" s="31" t="s">
        <v>84</v>
      </c>
      <c r="B2" s="32"/>
      <c r="C2" s="38"/>
      <c r="D2" s="33"/>
      <c r="E2" s="33"/>
      <c r="F2" s="33"/>
      <c r="G2" s="38"/>
      <c r="H2" s="32"/>
      <c r="I2" s="32"/>
      <c r="J2" s="32"/>
      <c r="K2" s="32"/>
      <c r="L2" s="32"/>
    </row>
    <row r="3" spans="1:12" ht="18.75">
      <c r="A3" s="40"/>
      <c r="B3" s="32"/>
      <c r="C3" s="38"/>
      <c r="D3" s="33"/>
      <c r="E3" s="33"/>
      <c r="F3" s="33"/>
      <c r="G3" s="38"/>
      <c r="H3" s="32"/>
      <c r="I3" s="32"/>
      <c r="J3" s="32"/>
      <c r="K3" s="32"/>
      <c r="L3" s="32"/>
    </row>
    <row r="4" spans="1:12" ht="18.75">
      <c r="A4" s="31" t="s">
        <v>1</v>
      </c>
      <c r="B4" s="32"/>
      <c r="C4" s="38"/>
      <c r="D4" s="33"/>
      <c r="E4" s="33"/>
      <c r="F4" s="33"/>
      <c r="G4" s="38"/>
      <c r="H4" s="32"/>
      <c r="I4" s="32"/>
      <c r="J4" s="32"/>
      <c r="K4" s="32"/>
      <c r="L4" s="32"/>
    </row>
    <row r="5" spans="1:12" ht="18.75">
      <c r="A5" s="31" t="s">
        <v>99</v>
      </c>
      <c r="B5" s="32"/>
      <c r="C5" s="38"/>
      <c r="D5" s="33"/>
      <c r="E5" s="33"/>
      <c r="F5" s="33"/>
      <c r="G5" s="38"/>
      <c r="H5" s="32"/>
      <c r="I5" s="32"/>
      <c r="J5" s="32"/>
      <c r="K5" s="32"/>
      <c r="L5" s="32"/>
    </row>
    <row r="6" spans="1:12" ht="18.75">
      <c r="A6" s="31"/>
      <c r="B6" s="32"/>
      <c r="C6" s="38"/>
      <c r="D6" s="33"/>
      <c r="E6" s="33"/>
      <c r="F6" s="33"/>
      <c r="G6" s="38"/>
      <c r="H6" s="32"/>
      <c r="I6" s="32"/>
      <c r="J6" s="32"/>
      <c r="K6" s="32"/>
      <c r="L6" s="32"/>
    </row>
    <row r="7" spans="1:12" ht="18.75">
      <c r="A7" s="31" t="s">
        <v>2</v>
      </c>
      <c r="B7" s="32"/>
      <c r="C7" s="38"/>
      <c r="D7" s="33"/>
      <c r="E7" s="33"/>
      <c r="F7" s="33"/>
      <c r="G7" s="38"/>
      <c r="H7" s="32"/>
      <c r="I7" s="32"/>
      <c r="J7" s="32"/>
      <c r="K7" s="32"/>
      <c r="L7" s="32"/>
    </row>
    <row r="8" spans="1:12" ht="45">
      <c r="A8" s="93" t="s">
        <v>100</v>
      </c>
      <c r="B8" s="32"/>
      <c r="C8" s="38"/>
      <c r="D8" s="33"/>
      <c r="E8" s="33"/>
      <c r="F8" s="33"/>
      <c r="G8" s="38"/>
      <c r="H8" s="32"/>
      <c r="I8" s="32"/>
      <c r="J8" s="32"/>
      <c r="K8" s="32"/>
      <c r="L8" s="32"/>
    </row>
    <row r="9" spans="4:12" ht="15.75" thickBot="1">
      <c r="D9" s="37"/>
      <c r="E9" s="37"/>
      <c r="F9" s="37"/>
      <c r="L9" s="36"/>
    </row>
    <row r="10" spans="1:12" ht="19.5" thickBot="1">
      <c r="A10" s="188" t="s">
        <v>5</v>
      </c>
      <c r="B10" s="189"/>
      <c r="C10" s="189"/>
      <c r="D10" s="190"/>
      <c r="E10" s="198"/>
      <c r="F10" s="198"/>
      <c r="G10" s="197"/>
      <c r="H10" s="197"/>
      <c r="I10" s="197"/>
      <c r="J10" s="197"/>
      <c r="K10" s="199"/>
      <c r="L10" s="32"/>
    </row>
    <row r="11" spans="1:24" ht="75">
      <c r="A11" s="306" t="s">
        <v>6</v>
      </c>
      <c r="B11" s="162" t="s">
        <v>7</v>
      </c>
      <c r="C11" s="163" t="s">
        <v>8</v>
      </c>
      <c r="D11" s="162" t="s">
        <v>9</v>
      </c>
      <c r="E11" s="164" t="s">
        <v>235</v>
      </c>
      <c r="F11" s="164" t="s">
        <v>236</v>
      </c>
      <c r="G11" s="162" t="s">
        <v>10</v>
      </c>
      <c r="H11" s="163" t="s">
        <v>231</v>
      </c>
      <c r="I11" s="163" t="s">
        <v>232</v>
      </c>
      <c r="J11" s="165" t="s">
        <v>233</v>
      </c>
      <c r="K11" s="166" t="s">
        <v>234</v>
      </c>
      <c r="L11" s="130"/>
      <c r="Q11" s="43"/>
      <c r="R11" s="32"/>
      <c r="S11" s="46"/>
      <c r="T11" s="47"/>
      <c r="U11" s="48"/>
      <c r="V11" s="49"/>
      <c r="W11" s="32"/>
      <c r="X11" s="32"/>
    </row>
    <row r="12" spans="1:24" ht="30">
      <c r="A12" s="308" t="s">
        <v>87</v>
      </c>
      <c r="B12" s="194" t="s">
        <v>88</v>
      </c>
      <c r="C12" s="192">
        <v>20000</v>
      </c>
      <c r="D12" s="193">
        <f>C12+(C12/100)*21</f>
        <v>24200</v>
      </c>
      <c r="E12" s="75"/>
      <c r="F12" s="75">
        <f>E12*1.21</f>
        <v>0</v>
      </c>
      <c r="G12" s="276">
        <v>1</v>
      </c>
      <c r="H12" s="195">
        <f>C12*G12</f>
        <v>20000</v>
      </c>
      <c r="I12" s="192">
        <f>D12*G12</f>
        <v>24200</v>
      </c>
      <c r="J12" s="277">
        <f>G12*E12</f>
        <v>0</v>
      </c>
      <c r="K12" s="278">
        <f>J12*1.21</f>
        <v>0</v>
      </c>
      <c r="L12" s="97" t="s">
        <v>185</v>
      </c>
      <c r="Q12" s="32"/>
      <c r="R12" s="43"/>
      <c r="S12" s="46"/>
      <c r="T12" s="47"/>
      <c r="U12" s="48"/>
      <c r="V12" s="49"/>
      <c r="W12" s="32"/>
      <c r="X12" s="32"/>
    </row>
    <row r="13" spans="1:24" ht="30">
      <c r="A13" s="308" t="s">
        <v>89</v>
      </c>
      <c r="B13" s="194" t="s">
        <v>90</v>
      </c>
      <c r="C13" s="192">
        <v>40000</v>
      </c>
      <c r="D13" s="193">
        <f>C13+(C13/100)*21</f>
        <v>48400</v>
      </c>
      <c r="E13" s="75"/>
      <c r="F13" s="75">
        <f>E13*1.21</f>
        <v>0</v>
      </c>
      <c r="G13" s="276">
        <v>1</v>
      </c>
      <c r="H13" s="195">
        <f>C13*G13</f>
        <v>40000</v>
      </c>
      <c r="I13" s="192">
        <f>D13*G13</f>
        <v>48400</v>
      </c>
      <c r="J13" s="277">
        <f>G13*E13</f>
        <v>0</v>
      </c>
      <c r="K13" s="278">
        <f>J13*1.21</f>
        <v>0</v>
      </c>
      <c r="L13" s="97" t="s">
        <v>181</v>
      </c>
      <c r="Q13" s="32"/>
      <c r="R13" s="43"/>
      <c r="S13" s="46"/>
      <c r="T13" s="47"/>
      <c r="U13" s="48"/>
      <c r="V13" s="49"/>
      <c r="W13" s="32"/>
      <c r="X13" s="32"/>
    </row>
    <row r="14" spans="1:24" ht="60">
      <c r="A14" s="308" t="s">
        <v>101</v>
      </c>
      <c r="B14" s="194" t="s">
        <v>102</v>
      </c>
      <c r="C14" s="192">
        <v>36000</v>
      </c>
      <c r="D14" s="193">
        <f>C14+(C14/100)*21</f>
        <v>43560</v>
      </c>
      <c r="E14" s="75"/>
      <c r="F14" s="75">
        <f>E14*1.21</f>
        <v>0</v>
      </c>
      <c r="G14" s="276">
        <v>1</v>
      </c>
      <c r="H14" s="195">
        <f>C14*G14</f>
        <v>36000</v>
      </c>
      <c r="I14" s="192">
        <f>D14*G14</f>
        <v>43560</v>
      </c>
      <c r="J14" s="277">
        <f>G14*E14</f>
        <v>0</v>
      </c>
      <c r="K14" s="278">
        <f>J14*1.21</f>
        <v>0</v>
      </c>
      <c r="L14" s="97" t="s">
        <v>208</v>
      </c>
      <c r="Q14" s="43"/>
      <c r="R14" s="43"/>
      <c r="S14" s="52"/>
      <c r="T14" s="47"/>
      <c r="U14" s="48"/>
      <c r="V14" s="49"/>
      <c r="W14" s="32"/>
      <c r="X14" s="32"/>
    </row>
    <row r="15" spans="1:24" ht="105">
      <c r="A15" s="310" t="s">
        <v>187</v>
      </c>
      <c r="B15" s="208" t="s">
        <v>103</v>
      </c>
      <c r="C15" s="192">
        <v>150</v>
      </c>
      <c r="D15" s="193">
        <f>C15+(C15/100)*21</f>
        <v>181.5</v>
      </c>
      <c r="E15" s="75"/>
      <c r="F15" s="75">
        <f>E15*1.21</f>
        <v>0</v>
      </c>
      <c r="G15" s="276">
        <v>300</v>
      </c>
      <c r="H15" s="195">
        <f>C15*G15</f>
        <v>45000</v>
      </c>
      <c r="I15" s="192">
        <f>D15*G15</f>
        <v>54450</v>
      </c>
      <c r="J15" s="277">
        <f>G15*E15</f>
        <v>0</v>
      </c>
      <c r="K15" s="278">
        <f>J15*1.21</f>
        <v>0</v>
      </c>
      <c r="L15" s="97" t="s">
        <v>186</v>
      </c>
      <c r="Q15" s="43"/>
      <c r="R15" s="43"/>
      <c r="S15" s="47"/>
      <c r="T15" s="47"/>
      <c r="U15" s="48"/>
      <c r="V15" s="49"/>
      <c r="W15" s="32"/>
      <c r="X15" s="32"/>
    </row>
    <row r="16" spans="1:13" ht="15.75" thickBot="1">
      <c r="A16" s="311" t="s">
        <v>4</v>
      </c>
      <c r="B16" s="209"/>
      <c r="C16" s="204"/>
      <c r="D16" s="203"/>
      <c r="E16" s="203"/>
      <c r="F16" s="203"/>
      <c r="G16" s="279"/>
      <c r="H16" s="196"/>
      <c r="I16" s="204">
        <f>SUM(I12:I15)</f>
        <v>170610</v>
      </c>
      <c r="J16" s="205">
        <f>SUM(J12:J15)</f>
        <v>0</v>
      </c>
      <c r="K16" s="206">
        <f>SUM(K12:K15)</f>
        <v>0</v>
      </c>
      <c r="L16" s="97"/>
      <c r="M16" s="32"/>
    </row>
    <row r="17" spans="1:13" ht="15">
      <c r="A17" s="36"/>
      <c r="B17" s="36"/>
      <c r="C17" s="36"/>
      <c r="D17" s="210"/>
      <c r="G17" s="36"/>
      <c r="H17" s="36"/>
      <c r="I17" s="36"/>
      <c r="L17" s="97"/>
      <c r="M17" s="32"/>
    </row>
    <row r="18" spans="1:12" ht="19.5" thickBot="1">
      <c r="A18" s="1" t="s">
        <v>238</v>
      </c>
      <c r="B18" s="32"/>
      <c r="C18" s="38"/>
      <c r="D18" s="33"/>
      <c r="E18" s="33"/>
      <c r="F18" s="33"/>
      <c r="G18" s="38"/>
      <c r="H18" s="32"/>
      <c r="I18" s="32"/>
      <c r="J18" s="32"/>
      <c r="K18" s="32"/>
      <c r="L18" s="32"/>
    </row>
    <row r="19" spans="1:12" ht="15">
      <c r="A19" s="237"/>
      <c r="B19" s="228">
        <v>2017</v>
      </c>
      <c r="C19" s="228"/>
      <c r="D19" s="228">
        <v>2018</v>
      </c>
      <c r="E19" s="228"/>
      <c r="F19" s="228">
        <v>2019</v>
      </c>
      <c r="G19" s="228"/>
      <c r="H19" s="228">
        <v>2020</v>
      </c>
      <c r="I19" s="228"/>
      <c r="J19" s="228">
        <v>2021</v>
      </c>
      <c r="K19" s="228"/>
      <c r="L19" s="229" t="s">
        <v>4</v>
      </c>
    </row>
    <row r="20" spans="1:12" ht="45">
      <c r="A20" s="219"/>
      <c r="B20" s="231" t="s">
        <v>242</v>
      </c>
      <c r="C20" s="231" t="s">
        <v>243</v>
      </c>
      <c r="D20" s="231" t="s">
        <v>242</v>
      </c>
      <c r="E20" s="231" t="s">
        <v>243</v>
      </c>
      <c r="F20" s="231" t="s">
        <v>242</v>
      </c>
      <c r="G20" s="231" t="s">
        <v>243</v>
      </c>
      <c r="H20" s="231" t="s">
        <v>242</v>
      </c>
      <c r="I20" s="231" t="s">
        <v>243</v>
      </c>
      <c r="J20" s="231" t="s">
        <v>242</v>
      </c>
      <c r="K20" s="231" t="s">
        <v>243</v>
      </c>
      <c r="L20" s="232" t="s">
        <v>243</v>
      </c>
    </row>
    <row r="21" spans="1:12" ht="30">
      <c r="A21" s="201" t="s">
        <v>87</v>
      </c>
      <c r="B21" s="295">
        <v>0</v>
      </c>
      <c r="C21" s="280">
        <f>B21*F12</f>
        <v>0</v>
      </c>
      <c r="D21" s="295">
        <v>1</v>
      </c>
      <c r="E21" s="281">
        <f>D21*F12</f>
        <v>0</v>
      </c>
      <c r="F21" s="295">
        <v>0</v>
      </c>
      <c r="G21" s="280">
        <f>F21*F12</f>
        <v>0</v>
      </c>
      <c r="H21" s="295">
        <v>0</v>
      </c>
      <c r="I21" s="280">
        <f>H21*F12</f>
        <v>0</v>
      </c>
      <c r="J21" s="295">
        <v>0</v>
      </c>
      <c r="K21" s="280">
        <f>J21*F12</f>
        <v>0</v>
      </c>
      <c r="L21" s="296">
        <f>C21+E21+G21+I21+K21</f>
        <v>0</v>
      </c>
    </row>
    <row r="22" spans="1:12" ht="15">
      <c r="A22" s="201" t="s">
        <v>89</v>
      </c>
      <c r="B22" s="295">
        <v>0</v>
      </c>
      <c r="C22" s="280">
        <f>B22*F13</f>
        <v>0</v>
      </c>
      <c r="D22" s="295">
        <v>1</v>
      </c>
      <c r="E22" s="281">
        <f>D22*F13</f>
        <v>0</v>
      </c>
      <c r="F22" s="295">
        <v>0</v>
      </c>
      <c r="G22" s="280">
        <f>F22*F13</f>
        <v>0</v>
      </c>
      <c r="H22" s="295">
        <v>0</v>
      </c>
      <c r="I22" s="280">
        <f>H22*F13</f>
        <v>0</v>
      </c>
      <c r="J22" s="295">
        <v>0</v>
      </c>
      <c r="K22" s="280">
        <f>J22*F13</f>
        <v>0</v>
      </c>
      <c r="L22" s="296">
        <f>C22+E22+G22+I22+K22</f>
        <v>0</v>
      </c>
    </row>
    <row r="23" spans="1:12" ht="15">
      <c r="A23" s="201" t="s">
        <v>101</v>
      </c>
      <c r="B23" s="295">
        <v>0</v>
      </c>
      <c r="C23" s="280">
        <f>B23*F14</f>
        <v>0</v>
      </c>
      <c r="D23" s="295">
        <v>0</v>
      </c>
      <c r="E23" s="281">
        <f>D23*F14</f>
        <v>0</v>
      </c>
      <c r="F23" s="295">
        <v>1</v>
      </c>
      <c r="G23" s="280">
        <f>F23*F14</f>
        <v>0</v>
      </c>
      <c r="H23" s="295">
        <v>0</v>
      </c>
      <c r="I23" s="280">
        <f>H23*F14</f>
        <v>0</v>
      </c>
      <c r="J23" s="295">
        <v>0</v>
      </c>
      <c r="K23" s="280">
        <f>J23*F14</f>
        <v>0</v>
      </c>
      <c r="L23" s="296">
        <f>C23+E23+G23+I23+K23</f>
        <v>0</v>
      </c>
    </row>
    <row r="24" spans="1:12" ht="30">
      <c r="A24" s="207" t="s">
        <v>187</v>
      </c>
      <c r="B24" s="295">
        <v>0</v>
      </c>
      <c r="C24" s="280">
        <f>B24*F15</f>
        <v>0</v>
      </c>
      <c r="D24" s="295">
        <v>0</v>
      </c>
      <c r="E24" s="281">
        <f>D24*F15</f>
        <v>0</v>
      </c>
      <c r="F24" s="295">
        <v>100</v>
      </c>
      <c r="G24" s="280">
        <f>F24*F15</f>
        <v>0</v>
      </c>
      <c r="H24" s="295">
        <v>100</v>
      </c>
      <c r="I24" s="280">
        <f>H24*F15</f>
        <v>0</v>
      </c>
      <c r="J24" s="295">
        <v>100</v>
      </c>
      <c r="K24" s="280">
        <f>J24*F15</f>
        <v>0</v>
      </c>
      <c r="L24" s="296">
        <f>C24+E24+G24+I24+K24</f>
        <v>0</v>
      </c>
    </row>
    <row r="25" spans="1:12" ht="15">
      <c r="A25" s="238" t="s">
        <v>4</v>
      </c>
      <c r="B25" s="282"/>
      <c r="C25" s="282">
        <f>SUM(C21:C24)</f>
        <v>0</v>
      </c>
      <c r="D25" s="282"/>
      <c r="E25" s="282">
        <f>SUM(E21:E24)</f>
        <v>0</v>
      </c>
      <c r="F25" s="282"/>
      <c r="G25" s="282">
        <f>SUM(G21:G24)</f>
        <v>0</v>
      </c>
      <c r="H25" s="282"/>
      <c r="I25" s="282">
        <f>SUM(I21:I24)</f>
        <v>0</v>
      </c>
      <c r="J25" s="282"/>
      <c r="K25" s="282">
        <f>SUM(K21:K24)</f>
        <v>0</v>
      </c>
      <c r="L25" s="283">
        <f>SUM(B25:K25)</f>
        <v>0</v>
      </c>
    </row>
    <row r="26" spans="1:12" ht="15.75" thickBot="1">
      <c r="A26" s="140" t="s">
        <v>237</v>
      </c>
      <c r="B26" s="285"/>
      <c r="C26" s="224">
        <v>0</v>
      </c>
      <c r="D26" s="285"/>
      <c r="E26" s="224">
        <v>72600</v>
      </c>
      <c r="F26" s="285"/>
      <c r="G26" s="224">
        <v>61710</v>
      </c>
      <c r="H26" s="285"/>
      <c r="I26" s="224">
        <v>18150</v>
      </c>
      <c r="J26" s="285"/>
      <c r="K26" s="224">
        <v>18150</v>
      </c>
      <c r="L26" s="225">
        <f>SUM(B26:K26)</f>
        <v>170610</v>
      </c>
    </row>
  </sheetData>
  <sheetProtection/>
  <mergeCells count="5">
    <mergeCell ref="B19:C19"/>
    <mergeCell ref="D19:E19"/>
    <mergeCell ref="F19:G19"/>
    <mergeCell ref="H19:I19"/>
    <mergeCell ref="J19:K19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13" sqref="A13"/>
    </sheetView>
  </sheetViews>
  <sheetFormatPr defaultColWidth="11.28125" defaultRowHeight="15"/>
  <cols>
    <col min="1" max="1" width="49.28125" style="37" customWidth="1"/>
    <col min="2" max="3" width="15.140625" style="37" customWidth="1"/>
    <col min="4" max="6" width="15.140625" style="60" customWidth="1"/>
    <col min="7" max="12" width="15.140625" style="37" customWidth="1"/>
    <col min="13" max="13" width="11.28125" style="37" customWidth="1"/>
    <col min="14" max="14" width="21.421875" style="37" customWidth="1"/>
    <col min="15" max="15" width="20.140625" style="37" customWidth="1"/>
    <col min="16" max="16384" width="11.28125" style="37" customWidth="1"/>
  </cols>
  <sheetData>
    <row r="1" spans="1:12" ht="18.75">
      <c r="A1" s="31" t="s">
        <v>0</v>
      </c>
      <c r="B1" s="32"/>
      <c r="C1" s="33"/>
      <c r="D1" s="33"/>
      <c r="E1" s="33"/>
      <c r="F1" s="33"/>
      <c r="G1" s="33"/>
      <c r="H1" s="34"/>
      <c r="I1" s="34"/>
      <c r="J1" s="34"/>
      <c r="K1" s="34"/>
      <c r="L1" s="32"/>
    </row>
    <row r="2" spans="1:12" ht="18.75">
      <c r="A2" s="31" t="s">
        <v>84</v>
      </c>
      <c r="B2" s="32"/>
      <c r="C2" s="38"/>
      <c r="D2" s="33"/>
      <c r="E2" s="33"/>
      <c r="F2" s="33"/>
      <c r="G2" s="38"/>
      <c r="H2" s="32"/>
      <c r="I2" s="32"/>
      <c r="J2" s="32"/>
      <c r="K2" s="32"/>
      <c r="L2" s="32"/>
    </row>
    <row r="3" spans="1:12" ht="18.75">
      <c r="A3" s="40"/>
      <c r="B3" s="32"/>
      <c r="C3" s="38"/>
      <c r="D3" s="33"/>
      <c r="E3" s="33"/>
      <c r="F3" s="33"/>
      <c r="G3" s="38"/>
      <c r="H3" s="32"/>
      <c r="I3" s="32"/>
      <c r="J3" s="32"/>
      <c r="K3" s="32"/>
      <c r="L3" s="32"/>
    </row>
    <row r="4" spans="1:12" ht="18.75">
      <c r="A4" s="31" t="s">
        <v>1</v>
      </c>
      <c r="B4" s="32"/>
      <c r="C4" s="38"/>
      <c r="D4" s="33"/>
      <c r="E4" s="33"/>
      <c r="F4" s="33"/>
      <c r="G4" s="38"/>
      <c r="H4" s="32"/>
      <c r="I4" s="32"/>
      <c r="J4" s="32"/>
      <c r="K4" s="32"/>
      <c r="L4" s="32"/>
    </row>
    <row r="5" spans="1:12" ht="18.75">
      <c r="A5" s="31" t="s">
        <v>113</v>
      </c>
      <c r="B5" s="32"/>
      <c r="C5" s="38"/>
      <c r="D5" s="33"/>
      <c r="E5" s="33"/>
      <c r="F5" s="33"/>
      <c r="G5" s="38"/>
      <c r="H5" s="32"/>
      <c r="I5" s="32"/>
      <c r="J5" s="32"/>
      <c r="K5" s="32"/>
      <c r="L5" s="32"/>
    </row>
    <row r="6" spans="1:12" ht="18.75">
      <c r="A6" s="31"/>
      <c r="B6" s="32"/>
      <c r="C6" s="38"/>
      <c r="D6" s="33"/>
      <c r="E6" s="33"/>
      <c r="F6" s="33"/>
      <c r="G6" s="38"/>
      <c r="H6" s="32"/>
      <c r="I6" s="32"/>
      <c r="J6" s="32"/>
      <c r="K6" s="32"/>
      <c r="L6" s="32"/>
    </row>
    <row r="7" spans="1:12" ht="18.75">
      <c r="A7" s="31" t="s">
        <v>2</v>
      </c>
      <c r="B7" s="32"/>
      <c r="C7" s="38"/>
      <c r="D7" s="33"/>
      <c r="E7" s="33"/>
      <c r="F7" s="33"/>
      <c r="G7" s="38"/>
      <c r="H7" s="32"/>
      <c r="I7" s="32"/>
      <c r="J7" s="32"/>
      <c r="K7" s="32"/>
      <c r="L7" s="32"/>
    </row>
    <row r="8" spans="1:12" ht="30">
      <c r="A8" s="93" t="s">
        <v>104</v>
      </c>
      <c r="B8" s="32"/>
      <c r="C8" s="38"/>
      <c r="D8" s="33"/>
      <c r="E8" s="33"/>
      <c r="F8" s="33"/>
      <c r="G8" s="38"/>
      <c r="H8" s="32"/>
      <c r="I8" s="32"/>
      <c r="J8" s="32"/>
      <c r="K8" s="32"/>
      <c r="L8" s="32"/>
    </row>
    <row r="9" spans="4:12" ht="15.75" thickBot="1">
      <c r="D9" s="37"/>
      <c r="E9" s="37"/>
      <c r="F9" s="37"/>
      <c r="L9" s="36"/>
    </row>
    <row r="10" spans="1:12" ht="19.5" thickBot="1">
      <c r="A10" s="188" t="s">
        <v>5</v>
      </c>
      <c r="B10" s="189"/>
      <c r="C10" s="189"/>
      <c r="D10" s="190"/>
      <c r="E10" s="198"/>
      <c r="F10" s="198"/>
      <c r="G10" s="197"/>
      <c r="H10" s="197"/>
      <c r="I10" s="197"/>
      <c r="J10" s="197"/>
      <c r="K10" s="199"/>
      <c r="L10" s="32"/>
    </row>
    <row r="11" spans="1:24" ht="75">
      <c r="A11" s="306" t="s">
        <v>6</v>
      </c>
      <c r="B11" s="162" t="s">
        <v>7</v>
      </c>
      <c r="C11" s="163" t="s">
        <v>8</v>
      </c>
      <c r="D11" s="162" t="s">
        <v>9</v>
      </c>
      <c r="E11" s="164" t="s">
        <v>235</v>
      </c>
      <c r="F11" s="164" t="s">
        <v>236</v>
      </c>
      <c r="G11" s="162" t="s">
        <v>10</v>
      </c>
      <c r="H11" s="163" t="s">
        <v>231</v>
      </c>
      <c r="I11" s="163" t="s">
        <v>232</v>
      </c>
      <c r="J11" s="165" t="s">
        <v>233</v>
      </c>
      <c r="K11" s="166" t="s">
        <v>234</v>
      </c>
      <c r="L11" s="130"/>
      <c r="N11" s="94"/>
      <c r="O11" s="94"/>
      <c r="P11"/>
      <c r="Q11"/>
      <c r="R11"/>
      <c r="S11"/>
      <c r="T11"/>
      <c r="U11" s="48"/>
      <c r="V11" s="49"/>
      <c r="W11" s="32"/>
      <c r="X11" s="32"/>
    </row>
    <row r="12" spans="1:24" ht="30">
      <c r="A12" s="308" t="s">
        <v>105</v>
      </c>
      <c r="B12" s="194" t="s">
        <v>106</v>
      </c>
      <c r="C12" s="192">
        <v>35000</v>
      </c>
      <c r="D12" s="193">
        <f>C12+(C12/100)*21</f>
        <v>42350</v>
      </c>
      <c r="E12" s="75"/>
      <c r="F12" s="75">
        <f>E12*1.21</f>
        <v>0</v>
      </c>
      <c r="G12" s="276">
        <v>5</v>
      </c>
      <c r="H12" s="195">
        <f>C12*G12</f>
        <v>175000</v>
      </c>
      <c r="I12" s="192">
        <f>D12*G12</f>
        <v>211750</v>
      </c>
      <c r="J12" s="277">
        <f>E12*G12</f>
        <v>0</v>
      </c>
      <c r="K12" s="278">
        <f>J12*1.21</f>
        <v>0</v>
      </c>
      <c r="L12" s="97" t="s">
        <v>188</v>
      </c>
      <c r="N12" s="94"/>
      <c r="O12" s="94"/>
      <c r="P12"/>
      <c r="Q12"/>
      <c r="R12"/>
      <c r="S12"/>
      <c r="T12"/>
      <c r="U12" s="48"/>
      <c r="V12" s="49"/>
      <c r="W12" s="32"/>
      <c r="X12" s="32"/>
    </row>
    <row r="13" spans="1:24" ht="90">
      <c r="A13" s="308" t="s">
        <v>107</v>
      </c>
      <c r="B13" s="194" t="s">
        <v>108</v>
      </c>
      <c r="C13" s="192">
        <v>6500</v>
      </c>
      <c r="D13" s="193">
        <f>C13+(C13/100)*21</f>
        <v>7865</v>
      </c>
      <c r="E13" s="75"/>
      <c r="F13" s="75">
        <f>E13*1.21</f>
        <v>0</v>
      </c>
      <c r="G13" s="276">
        <v>5</v>
      </c>
      <c r="H13" s="195">
        <f>C13*G13</f>
        <v>32500</v>
      </c>
      <c r="I13" s="192">
        <f>D13*G13</f>
        <v>39325</v>
      </c>
      <c r="J13" s="277">
        <f>E13*G13</f>
        <v>0</v>
      </c>
      <c r="K13" s="278">
        <f>J13*1.21</f>
        <v>0</v>
      </c>
      <c r="L13" s="97" t="s">
        <v>229</v>
      </c>
      <c r="N13" s="94"/>
      <c r="O13" s="94"/>
      <c r="P13"/>
      <c r="Q13"/>
      <c r="R13"/>
      <c r="S13"/>
      <c r="T13"/>
      <c r="U13" s="48"/>
      <c r="V13" s="49"/>
      <c r="W13" s="32"/>
      <c r="X13" s="32"/>
    </row>
    <row r="14" spans="1:24" ht="45">
      <c r="A14" s="308" t="s">
        <v>109</v>
      </c>
      <c r="B14" s="194" t="s">
        <v>110</v>
      </c>
      <c r="C14" s="192">
        <v>10000</v>
      </c>
      <c r="D14" s="193">
        <f>C14+(C14/100)*21</f>
        <v>12100</v>
      </c>
      <c r="E14" s="75"/>
      <c r="F14" s="75">
        <f>E14*1.21</f>
        <v>0</v>
      </c>
      <c r="G14" s="276">
        <v>5</v>
      </c>
      <c r="H14" s="195">
        <f>C14*G14</f>
        <v>50000</v>
      </c>
      <c r="I14" s="192">
        <f>D14*G14</f>
        <v>60500</v>
      </c>
      <c r="J14" s="277">
        <f>E14*G14</f>
        <v>0</v>
      </c>
      <c r="K14" s="278">
        <f>J14*1.21</f>
        <v>0</v>
      </c>
      <c r="L14" s="97" t="s">
        <v>189</v>
      </c>
      <c r="N14" s="94"/>
      <c r="O14" s="94"/>
      <c r="P14"/>
      <c r="Q14"/>
      <c r="R14"/>
      <c r="S14"/>
      <c r="T14"/>
      <c r="U14" s="48"/>
      <c r="V14" s="49"/>
      <c r="W14" s="32"/>
      <c r="X14" s="32"/>
    </row>
    <row r="15" spans="1:13" ht="45">
      <c r="A15" s="310" t="s">
        <v>111</v>
      </c>
      <c r="B15" s="208" t="s">
        <v>112</v>
      </c>
      <c r="C15" s="192">
        <v>18000</v>
      </c>
      <c r="D15" s="193">
        <f>C15+(C15/100)*21</f>
        <v>21780</v>
      </c>
      <c r="E15" s="75"/>
      <c r="F15" s="75">
        <f>E15*1.21</f>
        <v>0</v>
      </c>
      <c r="G15" s="276">
        <v>5</v>
      </c>
      <c r="H15" s="195">
        <f>C15*G15</f>
        <v>90000</v>
      </c>
      <c r="I15" s="192">
        <f>D15*G15</f>
        <v>108900</v>
      </c>
      <c r="J15" s="277">
        <f>E15*G15</f>
        <v>0</v>
      </c>
      <c r="K15" s="278">
        <f>J15*1.21</f>
        <v>0</v>
      </c>
      <c r="L15" s="97" t="s">
        <v>190</v>
      </c>
      <c r="M15" s="32"/>
    </row>
    <row r="16" spans="1:13" ht="15.75" thickBot="1">
      <c r="A16" s="311" t="s">
        <v>4</v>
      </c>
      <c r="B16" s="209"/>
      <c r="C16" s="204"/>
      <c r="D16" s="203"/>
      <c r="E16" s="203"/>
      <c r="F16" s="203"/>
      <c r="G16" s="279"/>
      <c r="H16" s="196"/>
      <c r="I16" s="204">
        <f>SUM(I12:I15)</f>
        <v>420475</v>
      </c>
      <c r="J16" s="205">
        <f>SUM(J12:J15)</f>
        <v>0</v>
      </c>
      <c r="K16" s="206">
        <f>SUM(K12:K15)</f>
        <v>0</v>
      </c>
      <c r="L16" s="97"/>
      <c r="M16" s="32"/>
    </row>
    <row r="17" spans="4:13" ht="15">
      <c r="D17" s="37"/>
      <c r="E17" s="37"/>
      <c r="F17" s="37"/>
      <c r="L17" s="47"/>
      <c r="M17" s="71"/>
    </row>
    <row r="18" spans="1:12" ht="19.5" thickBot="1">
      <c r="A18" s="1" t="s">
        <v>238</v>
      </c>
      <c r="B18" s="32"/>
      <c r="C18" s="38"/>
      <c r="D18" s="33"/>
      <c r="E18" s="33"/>
      <c r="F18" s="33"/>
      <c r="G18" s="38"/>
      <c r="H18" s="32"/>
      <c r="I18" s="32"/>
      <c r="J18" s="32"/>
      <c r="K18" s="32"/>
      <c r="L18" s="32"/>
    </row>
    <row r="19" spans="1:12" ht="15">
      <c r="A19" s="237"/>
      <c r="B19" s="228">
        <v>2017</v>
      </c>
      <c r="C19" s="228"/>
      <c r="D19" s="228">
        <v>2018</v>
      </c>
      <c r="E19" s="228"/>
      <c r="F19" s="228">
        <v>2019</v>
      </c>
      <c r="G19" s="228"/>
      <c r="H19" s="228">
        <v>2020</v>
      </c>
      <c r="I19" s="228"/>
      <c r="J19" s="228">
        <v>2021</v>
      </c>
      <c r="K19" s="228"/>
      <c r="L19" s="229" t="s">
        <v>4</v>
      </c>
    </row>
    <row r="20" spans="1:12" ht="45">
      <c r="A20" s="219"/>
      <c r="B20" s="231" t="s">
        <v>242</v>
      </c>
      <c r="C20" s="231" t="s">
        <v>243</v>
      </c>
      <c r="D20" s="231" t="s">
        <v>242</v>
      </c>
      <c r="E20" s="231" t="s">
        <v>243</v>
      </c>
      <c r="F20" s="231" t="s">
        <v>242</v>
      </c>
      <c r="G20" s="231" t="s">
        <v>243</v>
      </c>
      <c r="H20" s="231" t="s">
        <v>242</v>
      </c>
      <c r="I20" s="231" t="s">
        <v>243</v>
      </c>
      <c r="J20" s="231" t="s">
        <v>242</v>
      </c>
      <c r="K20" s="231" t="s">
        <v>243</v>
      </c>
      <c r="L20" s="232" t="s">
        <v>243</v>
      </c>
    </row>
    <row r="21" spans="1:12" ht="30">
      <c r="A21" s="201" t="s">
        <v>105</v>
      </c>
      <c r="B21" s="295">
        <v>0</v>
      </c>
      <c r="C21" s="280">
        <f>B21*F12</f>
        <v>0</v>
      </c>
      <c r="D21" s="295">
        <v>1</v>
      </c>
      <c r="E21" s="281">
        <f>D21*F12</f>
        <v>0</v>
      </c>
      <c r="F21" s="295">
        <v>1</v>
      </c>
      <c r="G21" s="280">
        <f>F21*F12</f>
        <v>0</v>
      </c>
      <c r="H21" s="295">
        <v>1</v>
      </c>
      <c r="I21" s="280">
        <f>H21*F12</f>
        <v>0</v>
      </c>
      <c r="J21" s="295">
        <v>2</v>
      </c>
      <c r="K21" s="280">
        <f>J21*F12</f>
        <v>0</v>
      </c>
      <c r="L21" s="296">
        <f>C21+E21+G21+I21+K21</f>
        <v>0</v>
      </c>
    </row>
    <row r="22" spans="1:12" ht="15">
      <c r="A22" s="201" t="s">
        <v>107</v>
      </c>
      <c r="B22" s="295">
        <v>1</v>
      </c>
      <c r="C22" s="280">
        <f>B22*F13</f>
        <v>0</v>
      </c>
      <c r="D22" s="295">
        <v>1</v>
      </c>
      <c r="E22" s="281">
        <f>D22*F13</f>
        <v>0</v>
      </c>
      <c r="F22" s="295">
        <v>1</v>
      </c>
      <c r="G22" s="280">
        <f>F22*F13</f>
        <v>0</v>
      </c>
      <c r="H22" s="295">
        <v>1</v>
      </c>
      <c r="I22" s="280">
        <f>H22*F13</f>
        <v>0</v>
      </c>
      <c r="J22" s="295">
        <v>1</v>
      </c>
      <c r="K22" s="280">
        <f>J22*F13</f>
        <v>0</v>
      </c>
      <c r="L22" s="296">
        <f>C22+E22+G22+I22+K22</f>
        <v>0</v>
      </c>
    </row>
    <row r="23" spans="1:12" ht="30">
      <c r="A23" s="201" t="s">
        <v>109</v>
      </c>
      <c r="B23" s="295">
        <v>1</v>
      </c>
      <c r="C23" s="280">
        <f>B23*F14</f>
        <v>0</v>
      </c>
      <c r="D23" s="295">
        <v>4</v>
      </c>
      <c r="E23" s="281">
        <f>D23*F14</f>
        <v>0</v>
      </c>
      <c r="F23" s="295">
        <v>0</v>
      </c>
      <c r="G23" s="280">
        <f>F23*F14</f>
        <v>0</v>
      </c>
      <c r="H23" s="295">
        <v>0</v>
      </c>
      <c r="I23" s="280">
        <f>H23*F14</f>
        <v>0</v>
      </c>
      <c r="J23" s="295">
        <v>0</v>
      </c>
      <c r="K23" s="280">
        <f>J23*F14</f>
        <v>0</v>
      </c>
      <c r="L23" s="296">
        <f>C23+E23+G23+I23+K23</f>
        <v>0</v>
      </c>
    </row>
    <row r="24" spans="1:12" ht="30">
      <c r="A24" s="207" t="s">
        <v>111</v>
      </c>
      <c r="B24" s="295">
        <v>1</v>
      </c>
      <c r="C24" s="280">
        <f>B24*F15</f>
        <v>0</v>
      </c>
      <c r="D24" s="295">
        <v>4</v>
      </c>
      <c r="E24" s="281">
        <f>D24*F15</f>
        <v>0</v>
      </c>
      <c r="F24" s="295">
        <v>0</v>
      </c>
      <c r="G24" s="280">
        <f>F24*F15</f>
        <v>0</v>
      </c>
      <c r="H24" s="295">
        <v>0</v>
      </c>
      <c r="I24" s="280">
        <f>H24*F15</f>
        <v>0</v>
      </c>
      <c r="J24" s="295">
        <v>0</v>
      </c>
      <c r="K24" s="280">
        <f>J24*F15</f>
        <v>0</v>
      </c>
      <c r="L24" s="296">
        <f>C24+E24+G24+I24+K24</f>
        <v>0</v>
      </c>
    </row>
    <row r="25" spans="1:12" s="241" customFormat="1" ht="15">
      <c r="A25" s="240" t="s">
        <v>4</v>
      </c>
      <c r="B25" s="282"/>
      <c r="C25" s="282">
        <f>SUM(C21:C24)</f>
        <v>0</v>
      </c>
      <c r="D25" s="282"/>
      <c r="E25" s="282">
        <f>SUM(E21:E24)</f>
        <v>0</v>
      </c>
      <c r="F25" s="282"/>
      <c r="G25" s="282">
        <f>SUM(G21:G24)</f>
        <v>0</v>
      </c>
      <c r="H25" s="282"/>
      <c r="I25" s="282">
        <f>SUM(I21:I24)</f>
        <v>0</v>
      </c>
      <c r="J25" s="282"/>
      <c r="K25" s="282">
        <f>SUM(K21:K24)</f>
        <v>0</v>
      </c>
      <c r="L25" s="283">
        <f>SUM(B25:K25)</f>
        <v>0</v>
      </c>
    </row>
    <row r="26" spans="1:12" ht="15.75" thickBot="1">
      <c r="A26" s="140" t="s">
        <v>237</v>
      </c>
      <c r="B26" s="285"/>
      <c r="C26" s="224">
        <v>41745</v>
      </c>
      <c r="D26" s="285"/>
      <c r="E26" s="224">
        <v>185735</v>
      </c>
      <c r="F26" s="285"/>
      <c r="G26" s="224">
        <v>50215</v>
      </c>
      <c r="H26" s="285"/>
      <c r="I26" s="224">
        <v>50215</v>
      </c>
      <c r="J26" s="285"/>
      <c r="K26" s="224">
        <v>92565</v>
      </c>
      <c r="L26" s="225">
        <f>SUM(B26:K26)</f>
        <v>420475</v>
      </c>
    </row>
    <row r="27" spans="1:12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44"/>
    </row>
  </sheetData>
  <sheetProtection/>
  <mergeCells count="5">
    <mergeCell ref="B19:C19"/>
    <mergeCell ref="D19:E19"/>
    <mergeCell ref="F19:G19"/>
    <mergeCell ref="H19:I19"/>
    <mergeCell ref="J19:K19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A9" sqref="A9"/>
    </sheetView>
  </sheetViews>
  <sheetFormatPr defaultColWidth="11.28125" defaultRowHeight="15"/>
  <cols>
    <col min="1" max="1" width="49.28125" style="37" customWidth="1"/>
    <col min="2" max="3" width="15.140625" style="37" customWidth="1"/>
    <col min="4" max="6" width="15.140625" style="60" customWidth="1"/>
    <col min="7" max="12" width="15.140625" style="37" customWidth="1"/>
    <col min="13" max="16384" width="11.28125" style="37" customWidth="1"/>
  </cols>
  <sheetData>
    <row r="1" spans="1:13" ht="18.75">
      <c r="A1" s="31" t="s">
        <v>0</v>
      </c>
      <c r="B1" s="32"/>
      <c r="C1" s="33"/>
      <c r="D1" s="33"/>
      <c r="E1" s="33"/>
      <c r="F1" s="33"/>
      <c r="G1" s="33"/>
      <c r="H1" s="34"/>
      <c r="I1" s="34"/>
      <c r="J1" s="34"/>
      <c r="K1" s="34"/>
      <c r="L1" s="32"/>
      <c r="M1" s="34"/>
    </row>
    <row r="2" spans="1:13" ht="18.75">
      <c r="A2" s="31" t="s">
        <v>114</v>
      </c>
      <c r="B2" s="32"/>
      <c r="C2" s="38"/>
      <c r="D2" s="33"/>
      <c r="E2" s="33"/>
      <c r="F2" s="33"/>
      <c r="G2" s="38"/>
      <c r="H2" s="32"/>
      <c r="I2" s="32"/>
      <c r="J2" s="32"/>
      <c r="K2" s="32"/>
      <c r="L2" s="32"/>
      <c r="M2" s="32"/>
    </row>
    <row r="3" spans="1:13" ht="18.75">
      <c r="A3" s="31"/>
      <c r="B3" s="32"/>
      <c r="C3" s="38"/>
      <c r="D3" s="33"/>
      <c r="E3" s="33"/>
      <c r="F3" s="33"/>
      <c r="G3" s="38"/>
      <c r="H3" s="32"/>
      <c r="I3" s="32"/>
      <c r="J3" s="32"/>
      <c r="K3" s="32"/>
      <c r="L3" s="32"/>
      <c r="M3" s="32"/>
    </row>
    <row r="4" spans="1:13" ht="18.75">
      <c r="A4" s="31" t="s">
        <v>2</v>
      </c>
      <c r="B4" s="32"/>
      <c r="C4" s="38"/>
      <c r="D4" s="33"/>
      <c r="E4" s="33"/>
      <c r="F4" s="33"/>
      <c r="G4" s="38"/>
      <c r="H4" s="32"/>
      <c r="I4" s="32"/>
      <c r="J4" s="32"/>
      <c r="K4" s="32"/>
      <c r="L4" s="32"/>
      <c r="M4" s="32"/>
    </row>
    <row r="5" spans="1:13" ht="75">
      <c r="A5" s="43" t="s">
        <v>115</v>
      </c>
      <c r="B5" s="32"/>
      <c r="C5" s="38"/>
      <c r="D5" s="33"/>
      <c r="E5" s="33"/>
      <c r="F5" s="33"/>
      <c r="G5" s="38"/>
      <c r="H5" s="32"/>
      <c r="I5" s="32"/>
      <c r="J5" s="32"/>
      <c r="K5" s="32"/>
      <c r="L5" s="32"/>
      <c r="M5" s="32"/>
    </row>
    <row r="6" spans="4:13" ht="15.75" thickBot="1">
      <c r="D6" s="37"/>
      <c r="E6" s="37"/>
      <c r="F6" s="37"/>
      <c r="L6" s="36"/>
      <c r="M6" s="36"/>
    </row>
    <row r="7" spans="1:12" ht="19.5" thickBot="1">
      <c r="A7" s="188" t="s">
        <v>5</v>
      </c>
      <c r="B7" s="189"/>
      <c r="C7" s="189"/>
      <c r="D7" s="190"/>
      <c r="E7" s="198"/>
      <c r="F7" s="198"/>
      <c r="G7" s="197"/>
      <c r="H7" s="197"/>
      <c r="I7" s="197"/>
      <c r="J7" s="197"/>
      <c r="K7" s="199"/>
      <c r="L7" s="32"/>
    </row>
    <row r="8" spans="1:23" ht="75">
      <c r="A8" s="306" t="s">
        <v>6</v>
      </c>
      <c r="B8" s="162" t="s">
        <v>7</v>
      </c>
      <c r="C8" s="163" t="s">
        <v>8</v>
      </c>
      <c r="D8" s="162" t="s">
        <v>9</v>
      </c>
      <c r="E8" s="164" t="s">
        <v>235</v>
      </c>
      <c r="F8" s="164" t="s">
        <v>236</v>
      </c>
      <c r="G8" s="162" t="s">
        <v>10</v>
      </c>
      <c r="H8" s="163" t="s">
        <v>231</v>
      </c>
      <c r="I8" s="163" t="s">
        <v>232</v>
      </c>
      <c r="J8" s="165" t="s">
        <v>233</v>
      </c>
      <c r="K8" s="166" t="s">
        <v>234</v>
      </c>
      <c r="L8" s="130"/>
      <c r="Q8" s="43"/>
      <c r="R8" s="32"/>
      <c r="S8" s="46"/>
      <c r="T8" s="47"/>
      <c r="U8" s="48"/>
      <c r="V8" s="49"/>
      <c r="W8" s="32"/>
    </row>
    <row r="9" spans="1:23" s="95" customFormat="1" ht="135">
      <c r="A9" s="308" t="s">
        <v>116</v>
      </c>
      <c r="B9" s="194" t="s">
        <v>117</v>
      </c>
      <c r="C9" s="211">
        <v>6000</v>
      </c>
      <c r="D9" s="212">
        <f>C9+(C9/100)*21</f>
        <v>7260</v>
      </c>
      <c r="E9" s="51"/>
      <c r="F9" s="51">
        <f>E9*1.21</f>
        <v>0</v>
      </c>
      <c r="G9" s="289">
        <v>150</v>
      </c>
      <c r="H9" s="213">
        <f>C9*G9</f>
        <v>900000</v>
      </c>
      <c r="I9" s="211">
        <f>D9*G9</f>
        <v>1089000</v>
      </c>
      <c r="J9" s="290">
        <f>E9*G9</f>
        <v>0</v>
      </c>
      <c r="K9" s="291">
        <f>J9*1.21</f>
        <v>0</v>
      </c>
      <c r="L9" s="97" t="s">
        <v>195</v>
      </c>
      <c r="Q9" s="43"/>
      <c r="R9" s="43"/>
      <c r="S9" s="46"/>
      <c r="T9" s="47"/>
      <c r="U9" s="48"/>
      <c r="V9" s="49"/>
      <c r="W9" s="43"/>
    </row>
    <row r="10" spans="1:23" s="95" customFormat="1" ht="285">
      <c r="A10" s="308" t="s">
        <v>118</v>
      </c>
      <c r="B10" s="194" t="s">
        <v>209</v>
      </c>
      <c r="C10" s="211">
        <v>10000</v>
      </c>
      <c r="D10" s="212">
        <f>C10+(C10/100)*21</f>
        <v>12100</v>
      </c>
      <c r="E10" s="51"/>
      <c r="F10" s="51">
        <f>E10*1.21</f>
        <v>0</v>
      </c>
      <c r="G10" s="289">
        <v>10</v>
      </c>
      <c r="H10" s="213">
        <f>C10*G10</f>
        <v>100000</v>
      </c>
      <c r="I10" s="211">
        <f>D10*G10</f>
        <v>121000</v>
      </c>
      <c r="J10" s="290">
        <f>E10*G10</f>
        <v>0</v>
      </c>
      <c r="K10" s="291">
        <f>J10*1.21</f>
        <v>0</v>
      </c>
      <c r="L10" s="97" t="s">
        <v>210</v>
      </c>
      <c r="Q10" s="43"/>
      <c r="R10" s="43"/>
      <c r="S10" s="52"/>
      <c r="T10" s="47"/>
      <c r="U10" s="48"/>
      <c r="V10" s="49"/>
      <c r="W10" s="43"/>
    </row>
    <row r="11" spans="1:23" s="95" customFormat="1" ht="30">
      <c r="A11" s="308" t="s">
        <v>119</v>
      </c>
      <c r="B11" s="194" t="s">
        <v>39</v>
      </c>
      <c r="C11" s="211">
        <v>30000</v>
      </c>
      <c r="D11" s="212">
        <f>C11+(C11/100)*21</f>
        <v>36300</v>
      </c>
      <c r="E11" s="51"/>
      <c r="F11" s="51">
        <f>E11*1.21</f>
        <v>0</v>
      </c>
      <c r="G11" s="289">
        <v>5</v>
      </c>
      <c r="H11" s="213">
        <f>C11*G11</f>
        <v>150000</v>
      </c>
      <c r="I11" s="211">
        <f>D11*G11</f>
        <v>181500</v>
      </c>
      <c r="J11" s="290">
        <f>E11*G11</f>
        <v>0</v>
      </c>
      <c r="K11" s="291">
        <f>J11*1.21</f>
        <v>0</v>
      </c>
      <c r="L11" s="97" t="s">
        <v>185</v>
      </c>
      <c r="Q11" s="43"/>
      <c r="R11" s="43"/>
      <c r="S11" s="47"/>
      <c r="T11" s="47"/>
      <c r="U11" s="48"/>
      <c r="V11" s="49"/>
      <c r="W11" s="43"/>
    </row>
    <row r="12" spans="1:23" s="95" customFormat="1" ht="30">
      <c r="A12" s="308" t="s">
        <v>191</v>
      </c>
      <c r="B12" s="194" t="s">
        <v>120</v>
      </c>
      <c r="C12" s="211">
        <v>40000</v>
      </c>
      <c r="D12" s="212">
        <f>C12+(C12/100)*21</f>
        <v>48400</v>
      </c>
      <c r="E12" s="51"/>
      <c r="F12" s="51">
        <f>E12*1.21</f>
        <v>0</v>
      </c>
      <c r="G12" s="289">
        <v>1</v>
      </c>
      <c r="H12" s="213">
        <f>C12*G12</f>
        <v>40000</v>
      </c>
      <c r="I12" s="211">
        <f>D12*G12</f>
        <v>48400</v>
      </c>
      <c r="J12" s="290">
        <f>E12*G12</f>
        <v>0</v>
      </c>
      <c r="K12" s="291">
        <f>J12*1.21</f>
        <v>0</v>
      </c>
      <c r="L12" s="97" t="s">
        <v>211</v>
      </c>
      <c r="Q12" s="43"/>
      <c r="R12" s="43"/>
      <c r="S12" s="43"/>
      <c r="T12" s="43"/>
      <c r="U12" s="43"/>
      <c r="V12" s="43"/>
      <c r="W12" s="43"/>
    </row>
    <row r="13" spans="1:23" s="95" customFormat="1" ht="150">
      <c r="A13" s="308" t="s">
        <v>121</v>
      </c>
      <c r="B13" s="194" t="s">
        <v>120</v>
      </c>
      <c r="C13" s="211">
        <v>60000</v>
      </c>
      <c r="D13" s="212">
        <f>C13+(C13/100)*21</f>
        <v>72600</v>
      </c>
      <c r="E13" s="51"/>
      <c r="F13" s="51">
        <f>E13*1.21</f>
        <v>0</v>
      </c>
      <c r="G13" s="289">
        <v>1</v>
      </c>
      <c r="H13" s="213">
        <f>C13*G13</f>
        <v>60000</v>
      </c>
      <c r="I13" s="211">
        <f>D13*G13</f>
        <v>72600</v>
      </c>
      <c r="J13" s="290">
        <f>E13*G13</f>
        <v>0</v>
      </c>
      <c r="K13" s="291">
        <f>J13*1.21</f>
        <v>0</v>
      </c>
      <c r="L13" s="97" t="s">
        <v>212</v>
      </c>
      <c r="Q13" s="43"/>
      <c r="R13" s="43"/>
      <c r="S13" s="43"/>
      <c r="T13" s="43"/>
      <c r="U13" s="43"/>
      <c r="V13" s="43"/>
      <c r="W13" s="43"/>
    </row>
    <row r="14" spans="1:12" s="95" customFormat="1" ht="15.75" thickBot="1">
      <c r="A14" s="309" t="s">
        <v>4</v>
      </c>
      <c r="B14" s="202"/>
      <c r="C14" s="216"/>
      <c r="D14" s="214"/>
      <c r="E14" s="214"/>
      <c r="F14" s="214"/>
      <c r="G14" s="292"/>
      <c r="H14" s="215"/>
      <c r="I14" s="216">
        <f>SUM(I9:I13)</f>
        <v>1512500</v>
      </c>
      <c r="J14" s="217">
        <f>SUM(J9:J13)</f>
        <v>0</v>
      </c>
      <c r="K14" s="218">
        <f>SUM(K9:K13)</f>
        <v>0</v>
      </c>
      <c r="L14" s="47"/>
    </row>
    <row r="16" spans="1:13" ht="19.5" thickBot="1">
      <c r="A16" s="1" t="s">
        <v>238</v>
      </c>
      <c r="B16" s="32"/>
      <c r="C16" s="38"/>
      <c r="D16" s="33"/>
      <c r="E16" s="33"/>
      <c r="F16" s="33"/>
      <c r="G16" s="38"/>
      <c r="H16" s="32"/>
      <c r="I16" s="32"/>
      <c r="J16" s="32"/>
      <c r="K16" s="32"/>
      <c r="L16" s="32"/>
      <c r="M16" s="32"/>
    </row>
    <row r="17" spans="1:13" ht="15">
      <c r="A17" s="237"/>
      <c r="B17" s="228">
        <v>2017</v>
      </c>
      <c r="C17" s="228"/>
      <c r="D17" s="228">
        <v>2018</v>
      </c>
      <c r="E17" s="228"/>
      <c r="F17" s="228">
        <v>2019</v>
      </c>
      <c r="G17" s="228"/>
      <c r="H17" s="228">
        <v>2020</v>
      </c>
      <c r="I17" s="228"/>
      <c r="J17" s="228">
        <v>2021</v>
      </c>
      <c r="K17" s="228"/>
      <c r="L17" s="229" t="s">
        <v>4</v>
      </c>
      <c r="M17" s="32"/>
    </row>
    <row r="18" spans="1:13" ht="45">
      <c r="A18" s="219"/>
      <c r="B18" s="231" t="s">
        <v>242</v>
      </c>
      <c r="C18" s="231" t="s">
        <v>243</v>
      </c>
      <c r="D18" s="231" t="s">
        <v>242</v>
      </c>
      <c r="E18" s="231" t="s">
        <v>243</v>
      </c>
      <c r="F18" s="231" t="s">
        <v>242</v>
      </c>
      <c r="G18" s="231" t="s">
        <v>243</v>
      </c>
      <c r="H18" s="231" t="s">
        <v>242</v>
      </c>
      <c r="I18" s="231" t="s">
        <v>243</v>
      </c>
      <c r="J18" s="231" t="s">
        <v>242</v>
      </c>
      <c r="K18" s="231" t="s">
        <v>243</v>
      </c>
      <c r="L18" s="232" t="s">
        <v>243</v>
      </c>
      <c r="M18" s="32"/>
    </row>
    <row r="19" spans="1:13" ht="45">
      <c r="A19" s="201" t="s">
        <v>116</v>
      </c>
      <c r="B19" s="295">
        <v>30</v>
      </c>
      <c r="C19" s="280">
        <f>B19*F9</f>
        <v>0</v>
      </c>
      <c r="D19" s="295">
        <v>30</v>
      </c>
      <c r="E19" s="281">
        <f>D19*F9</f>
        <v>0</v>
      </c>
      <c r="F19" s="295">
        <v>30</v>
      </c>
      <c r="G19" s="280">
        <f>F19*F9</f>
        <v>0</v>
      </c>
      <c r="H19" s="295">
        <v>30</v>
      </c>
      <c r="I19" s="280">
        <f>H19*F9</f>
        <v>0</v>
      </c>
      <c r="J19" s="295">
        <v>30</v>
      </c>
      <c r="K19" s="280">
        <f>J19*F9</f>
        <v>0</v>
      </c>
      <c r="L19" s="296">
        <f>C19+E19+G19+I19+K19</f>
        <v>0</v>
      </c>
      <c r="M19" s="32"/>
    </row>
    <row r="20" spans="1:13" ht="45">
      <c r="A20" s="201" t="s">
        <v>118</v>
      </c>
      <c r="B20" s="295">
        <v>2</v>
      </c>
      <c r="C20" s="280">
        <f>B20*F10</f>
        <v>0</v>
      </c>
      <c r="D20" s="295">
        <v>2</v>
      </c>
      <c r="E20" s="281">
        <f>D20*F10</f>
        <v>0</v>
      </c>
      <c r="F20" s="295">
        <v>2</v>
      </c>
      <c r="G20" s="280">
        <f>F20*F10</f>
        <v>0</v>
      </c>
      <c r="H20" s="295">
        <v>2</v>
      </c>
      <c r="I20" s="280">
        <f>H20*F10</f>
        <v>0</v>
      </c>
      <c r="J20" s="295">
        <v>2</v>
      </c>
      <c r="K20" s="280">
        <f>J20*F10</f>
        <v>0</v>
      </c>
      <c r="L20" s="296">
        <f>C20+E20+G20+I20+K20</f>
        <v>0</v>
      </c>
      <c r="M20" s="32"/>
    </row>
    <row r="21" spans="1:13" ht="30">
      <c r="A21" s="201" t="s">
        <v>119</v>
      </c>
      <c r="B21" s="295">
        <v>1</v>
      </c>
      <c r="C21" s="280">
        <f>B21*F11</f>
        <v>0</v>
      </c>
      <c r="D21" s="295">
        <v>1</v>
      </c>
      <c r="E21" s="281">
        <f>D21*F11</f>
        <v>0</v>
      </c>
      <c r="F21" s="295">
        <v>1</v>
      </c>
      <c r="G21" s="280">
        <f>F21*F11</f>
        <v>0</v>
      </c>
      <c r="H21" s="295">
        <v>1</v>
      </c>
      <c r="I21" s="280">
        <f>H21*F11</f>
        <v>0</v>
      </c>
      <c r="J21" s="295">
        <v>1</v>
      </c>
      <c r="K21" s="280">
        <f>J21*F11</f>
        <v>0</v>
      </c>
      <c r="L21" s="296">
        <f>C21+E21+G21+I21+K21</f>
        <v>0</v>
      </c>
      <c r="M21" s="32"/>
    </row>
    <row r="22" spans="1:13" ht="30">
      <c r="A22" s="201" t="s">
        <v>191</v>
      </c>
      <c r="B22" s="295">
        <v>0</v>
      </c>
      <c r="C22" s="280">
        <f>B22*F12</f>
        <v>0</v>
      </c>
      <c r="D22" s="295">
        <v>0</v>
      </c>
      <c r="E22" s="281">
        <f>D22*F12</f>
        <v>0</v>
      </c>
      <c r="F22" s="295">
        <v>0</v>
      </c>
      <c r="G22" s="280">
        <f>F22*F12</f>
        <v>0</v>
      </c>
      <c r="H22" s="295">
        <v>0</v>
      </c>
      <c r="I22" s="280">
        <f>H22*F12</f>
        <v>0</v>
      </c>
      <c r="J22" s="295">
        <v>1</v>
      </c>
      <c r="K22" s="280">
        <f>J22*F12</f>
        <v>0</v>
      </c>
      <c r="L22" s="296">
        <f>C22+E22+G22+I22+K22</f>
        <v>0</v>
      </c>
      <c r="M22" s="32"/>
    </row>
    <row r="23" spans="1:13" ht="30">
      <c r="A23" s="201" t="s">
        <v>121</v>
      </c>
      <c r="B23" s="295">
        <v>0</v>
      </c>
      <c r="C23" s="280">
        <f>B23*F13</f>
        <v>0</v>
      </c>
      <c r="D23" s="295">
        <v>0</v>
      </c>
      <c r="E23" s="281">
        <f>D23*F13</f>
        <v>0</v>
      </c>
      <c r="F23" s="295">
        <v>0</v>
      </c>
      <c r="G23" s="280">
        <f>F23*F13</f>
        <v>0</v>
      </c>
      <c r="H23" s="295">
        <v>1</v>
      </c>
      <c r="I23" s="280">
        <f>H23*F13</f>
        <v>0</v>
      </c>
      <c r="J23" s="295">
        <v>0</v>
      </c>
      <c r="K23" s="280">
        <f>J23*F13</f>
        <v>0</v>
      </c>
      <c r="L23" s="296">
        <f>C23+E23+G23+I23+K23</f>
        <v>0</v>
      </c>
      <c r="M23" s="32"/>
    </row>
    <row r="24" spans="1:13" ht="15">
      <c r="A24" s="239" t="s">
        <v>4</v>
      </c>
      <c r="B24" s="282"/>
      <c r="C24" s="282">
        <f>SUM(C19:C23)</f>
        <v>0</v>
      </c>
      <c r="D24" s="282"/>
      <c r="E24" s="282">
        <f>SUM(E19:E23)</f>
        <v>0</v>
      </c>
      <c r="F24" s="282"/>
      <c r="G24" s="282">
        <f>SUM(G19:G23)</f>
        <v>0</v>
      </c>
      <c r="H24" s="282"/>
      <c r="I24" s="282">
        <f>SUM(I19:I23)</f>
        <v>0</v>
      </c>
      <c r="J24" s="282"/>
      <c r="K24" s="282">
        <f>SUM(K19:K23)</f>
        <v>0</v>
      </c>
      <c r="L24" s="283">
        <f>SUM(B24:K24)</f>
        <v>0</v>
      </c>
      <c r="M24" s="32"/>
    </row>
    <row r="25" spans="1:13" ht="15.75" thickBot="1">
      <c r="A25" s="140" t="s">
        <v>237</v>
      </c>
      <c r="B25" s="285"/>
      <c r="C25" s="224">
        <v>278300</v>
      </c>
      <c r="D25" s="285"/>
      <c r="E25" s="224">
        <v>278300</v>
      </c>
      <c r="F25" s="285"/>
      <c r="G25" s="224">
        <v>278300</v>
      </c>
      <c r="H25" s="285"/>
      <c r="I25" s="224">
        <v>350900</v>
      </c>
      <c r="J25" s="285"/>
      <c r="K25" s="224">
        <v>326700</v>
      </c>
      <c r="L25" s="225">
        <f>SUM(B25:K25)</f>
        <v>1512500</v>
      </c>
      <c r="M25" s="32"/>
    </row>
    <row r="26" spans="1:13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44"/>
      <c r="M26" s="32"/>
    </row>
    <row r="27" spans="1:15" ht="15">
      <c r="A27" s="32"/>
      <c r="B27" s="32"/>
      <c r="C27" s="32"/>
      <c r="D27" s="73"/>
      <c r="E27" s="73"/>
      <c r="F27" s="73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">
      <c r="A28" s="32"/>
      <c r="B28" s="32"/>
      <c r="C28" s="32"/>
      <c r="D28" s="73"/>
      <c r="E28" s="73"/>
      <c r="F28" s="73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5">
      <c r="A29" s="32"/>
      <c r="B29" s="32"/>
      <c r="C29" s="32"/>
      <c r="D29" s="73"/>
      <c r="E29" s="73"/>
      <c r="F29" s="73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">
      <c r="A30" s="32"/>
      <c r="B30" s="32"/>
      <c r="C30" s="32"/>
      <c r="D30" s="73"/>
      <c r="E30" s="73"/>
      <c r="F30" s="73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">
      <c r="A31" s="32"/>
      <c r="B31" s="32"/>
      <c r="C31" s="32"/>
      <c r="D31" s="73"/>
      <c r="E31" s="73"/>
      <c r="F31" s="73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">
      <c r="A32" s="32"/>
      <c r="B32" s="32"/>
      <c r="C32" s="32"/>
      <c r="D32" s="73"/>
      <c r="E32" s="73"/>
      <c r="F32" s="73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">
      <c r="A33" s="32"/>
      <c r="B33" s="32"/>
      <c r="C33" s="32"/>
      <c r="D33" s="73"/>
      <c r="E33" s="73"/>
      <c r="F33" s="73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">
      <c r="A34" s="32"/>
      <c r="B34" s="32"/>
      <c r="C34" s="32"/>
      <c r="D34" s="73"/>
      <c r="E34" s="73"/>
      <c r="F34" s="73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">
      <c r="A35" s="32"/>
      <c r="B35" s="32"/>
      <c r="C35" s="32"/>
      <c r="D35" s="73"/>
      <c r="E35" s="73"/>
      <c r="F35" s="73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5">
      <c r="A36" s="32"/>
      <c r="B36" s="32"/>
      <c r="C36" s="32"/>
      <c r="D36" s="73"/>
      <c r="E36" s="73"/>
      <c r="F36" s="73"/>
      <c r="G36" s="32"/>
      <c r="H36" s="32"/>
      <c r="I36" s="32"/>
      <c r="J36" s="32"/>
      <c r="K36" s="32"/>
      <c r="L36" s="32"/>
      <c r="M36" s="32"/>
      <c r="N36" s="32"/>
      <c r="O36" s="32"/>
    </row>
  </sheetData>
  <sheetProtection/>
  <mergeCells count="5">
    <mergeCell ref="B17:C17"/>
    <mergeCell ref="D17:E17"/>
    <mergeCell ref="F17:G17"/>
    <mergeCell ref="H17:I17"/>
    <mergeCell ref="J17:K17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A13" sqref="A13"/>
    </sheetView>
  </sheetViews>
  <sheetFormatPr defaultColWidth="11.28125" defaultRowHeight="15"/>
  <cols>
    <col min="1" max="1" width="49.28125" style="37" customWidth="1"/>
    <col min="2" max="3" width="15.140625" style="37" customWidth="1"/>
    <col min="4" max="6" width="15.140625" style="60" customWidth="1"/>
    <col min="7" max="12" width="15.140625" style="37" customWidth="1"/>
    <col min="13" max="16384" width="11.28125" style="37" customWidth="1"/>
  </cols>
  <sheetData>
    <row r="1" spans="1:16" ht="18.75">
      <c r="A1" s="31" t="s">
        <v>0</v>
      </c>
      <c r="B1" s="32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34"/>
      <c r="O1" s="35"/>
      <c r="P1" s="36"/>
    </row>
    <row r="2" spans="1:17" ht="18.75">
      <c r="A2" s="31" t="s">
        <v>122</v>
      </c>
      <c r="B2" s="32"/>
      <c r="C2" s="38"/>
      <c r="D2" s="33"/>
      <c r="E2" s="33"/>
      <c r="F2" s="33"/>
      <c r="G2" s="38"/>
      <c r="H2" s="32"/>
      <c r="I2" s="32"/>
      <c r="J2" s="32"/>
      <c r="K2" s="32"/>
      <c r="L2" s="32"/>
      <c r="M2" s="32"/>
      <c r="N2" s="32"/>
      <c r="O2" s="35"/>
      <c r="P2" s="36"/>
      <c r="Q2" s="39"/>
    </row>
    <row r="3" spans="1:17" ht="18.75">
      <c r="A3" s="31" t="s">
        <v>2</v>
      </c>
      <c r="B3" s="32"/>
      <c r="C3" s="38"/>
      <c r="D3" s="33"/>
      <c r="E3" s="33"/>
      <c r="F3" s="33"/>
      <c r="G3" s="38"/>
      <c r="H3" s="32"/>
      <c r="I3" s="32"/>
      <c r="J3" s="32"/>
      <c r="K3" s="32"/>
      <c r="L3" s="32"/>
      <c r="M3" s="32"/>
      <c r="N3" s="32"/>
      <c r="O3" s="35"/>
      <c r="P3" s="36"/>
      <c r="Q3" s="41"/>
    </row>
    <row r="4" spans="1:17" ht="165">
      <c r="A4" s="131" t="s">
        <v>213</v>
      </c>
      <c r="B4" s="32"/>
      <c r="C4" s="38"/>
      <c r="D4" s="33"/>
      <c r="E4" s="33"/>
      <c r="F4" s="33"/>
      <c r="G4" s="38"/>
      <c r="H4" s="32"/>
      <c r="I4" s="32"/>
      <c r="J4" s="32"/>
      <c r="K4" s="32"/>
      <c r="L4" s="32"/>
      <c r="M4" s="32"/>
      <c r="N4" s="32"/>
      <c r="O4" s="42"/>
      <c r="P4" s="36"/>
      <c r="Q4" s="41"/>
    </row>
    <row r="5" spans="4:28" ht="15.75" thickBot="1">
      <c r="D5" s="37"/>
      <c r="E5" s="37"/>
      <c r="F5" s="37"/>
      <c r="L5" s="45"/>
      <c r="M5" s="32"/>
      <c r="N5" s="96"/>
      <c r="O5" s="96"/>
      <c r="P5" s="96"/>
      <c r="Q5" s="96"/>
      <c r="R5" s="96"/>
      <c r="V5" s="43"/>
      <c r="W5" s="32"/>
      <c r="X5" s="46"/>
      <c r="Y5" s="47"/>
      <c r="Z5" s="48"/>
      <c r="AA5" s="49"/>
      <c r="AB5" s="32"/>
    </row>
    <row r="6" spans="1:28" ht="19.5" thickBot="1">
      <c r="A6" s="188" t="s">
        <v>5</v>
      </c>
      <c r="B6" s="189"/>
      <c r="C6" s="189"/>
      <c r="D6" s="190"/>
      <c r="E6" s="198"/>
      <c r="F6" s="198"/>
      <c r="G6" s="197"/>
      <c r="H6" s="197"/>
      <c r="I6" s="197"/>
      <c r="J6" s="197"/>
      <c r="K6" s="199"/>
      <c r="L6" s="50"/>
      <c r="M6" s="32"/>
      <c r="N6" s="32"/>
      <c r="O6" s="32"/>
      <c r="P6" s="32"/>
      <c r="Q6" s="32"/>
      <c r="R6" s="32"/>
      <c r="V6" s="32"/>
      <c r="W6" s="43"/>
      <c r="X6" s="46"/>
      <c r="Y6" s="47"/>
      <c r="Z6" s="48"/>
      <c r="AA6" s="49"/>
      <c r="AB6" s="32"/>
    </row>
    <row r="7" spans="1:28" ht="75">
      <c r="A7" s="306" t="s">
        <v>6</v>
      </c>
      <c r="B7" s="162" t="s">
        <v>7</v>
      </c>
      <c r="C7" s="163" t="s">
        <v>8</v>
      </c>
      <c r="D7" s="162" t="s">
        <v>9</v>
      </c>
      <c r="E7" s="164" t="s">
        <v>235</v>
      </c>
      <c r="F7" s="164" t="s">
        <v>236</v>
      </c>
      <c r="G7" s="162" t="s">
        <v>10</v>
      </c>
      <c r="H7" s="163" t="s">
        <v>231</v>
      </c>
      <c r="I7" s="163" t="s">
        <v>232</v>
      </c>
      <c r="J7" s="165" t="s">
        <v>233</v>
      </c>
      <c r="K7" s="166" t="s">
        <v>234</v>
      </c>
      <c r="L7" s="50"/>
      <c r="M7" s="32"/>
      <c r="N7" s="32"/>
      <c r="O7" s="32"/>
      <c r="P7" s="32"/>
      <c r="Q7" s="32"/>
      <c r="R7" s="32"/>
      <c r="V7" s="43"/>
      <c r="W7" s="43"/>
      <c r="X7" s="52"/>
      <c r="Y7" s="47"/>
      <c r="Z7" s="48"/>
      <c r="AA7" s="49"/>
      <c r="AB7" s="32"/>
    </row>
    <row r="8" spans="1:28" ht="30">
      <c r="A8" s="308" t="s">
        <v>214</v>
      </c>
      <c r="B8" s="194" t="s">
        <v>216</v>
      </c>
      <c r="C8" s="211">
        <v>300</v>
      </c>
      <c r="D8" s="212">
        <f aca="true" t="shared" si="0" ref="D8:D15">C8+(C8/100)*21</f>
        <v>363</v>
      </c>
      <c r="E8" s="51"/>
      <c r="F8" s="51">
        <f>E8*1.21</f>
        <v>0</v>
      </c>
      <c r="G8" s="289">
        <v>100</v>
      </c>
      <c r="H8" s="213">
        <f aca="true" t="shared" si="1" ref="H8:H15">C8*G8</f>
        <v>30000</v>
      </c>
      <c r="I8" s="211">
        <f>D8*G8</f>
        <v>36300</v>
      </c>
      <c r="J8" s="290">
        <f>G8*E8</f>
        <v>0</v>
      </c>
      <c r="K8" s="291">
        <f>J8*1.21</f>
        <v>0</v>
      </c>
      <c r="L8" s="50"/>
      <c r="M8" s="32"/>
      <c r="N8" s="32"/>
      <c r="O8" s="32"/>
      <c r="P8" s="32"/>
      <c r="Q8" s="32"/>
      <c r="R8" s="32"/>
      <c r="V8" s="43"/>
      <c r="W8" s="43"/>
      <c r="X8" s="47"/>
      <c r="Y8" s="47"/>
      <c r="Z8" s="48"/>
      <c r="AA8" s="49"/>
      <c r="AB8" s="32"/>
    </row>
    <row r="9" spans="1:28" ht="60">
      <c r="A9" s="308" t="s">
        <v>215</v>
      </c>
      <c r="B9" s="194" t="s">
        <v>217</v>
      </c>
      <c r="C9" s="211">
        <v>8000</v>
      </c>
      <c r="D9" s="212">
        <f t="shared" si="0"/>
        <v>9680</v>
      </c>
      <c r="E9" s="51"/>
      <c r="F9" s="51">
        <f aca="true" t="shared" si="2" ref="F9:F14">E9*1.21</f>
        <v>0</v>
      </c>
      <c r="G9" s="289">
        <v>12</v>
      </c>
      <c r="H9" s="213">
        <f t="shared" si="1"/>
        <v>96000</v>
      </c>
      <c r="I9" s="211">
        <f aca="true" t="shared" si="3" ref="I9:I15">D9*G9</f>
        <v>116160</v>
      </c>
      <c r="J9" s="290">
        <f aca="true" t="shared" si="4" ref="J9:J15">G9*E9</f>
        <v>0</v>
      </c>
      <c r="K9" s="291">
        <f aca="true" t="shared" si="5" ref="K9:K15">J9*1.21</f>
        <v>0</v>
      </c>
      <c r="L9" s="97" t="s">
        <v>230</v>
      </c>
      <c r="M9" s="32"/>
      <c r="N9" s="32"/>
      <c r="O9" s="32"/>
      <c r="P9" s="32"/>
      <c r="Q9" s="32"/>
      <c r="R9" s="32"/>
      <c r="V9" s="32"/>
      <c r="W9" s="32"/>
      <c r="X9" s="32"/>
      <c r="Y9" s="32"/>
      <c r="Z9" s="32"/>
      <c r="AA9" s="32"/>
      <c r="AB9" s="32"/>
    </row>
    <row r="10" spans="1:28" ht="15">
      <c r="A10" s="308" t="s">
        <v>239</v>
      </c>
      <c r="B10" s="194" t="s">
        <v>241</v>
      </c>
      <c r="C10" s="211">
        <v>30000</v>
      </c>
      <c r="D10" s="212">
        <f t="shared" si="0"/>
        <v>36300</v>
      </c>
      <c r="E10" s="51"/>
      <c r="F10" s="51">
        <f>E10*1.21</f>
        <v>0</v>
      </c>
      <c r="G10" s="289">
        <v>1</v>
      </c>
      <c r="H10" s="213">
        <v>30000</v>
      </c>
      <c r="I10" s="211">
        <v>36300</v>
      </c>
      <c r="J10" s="290">
        <v>0</v>
      </c>
      <c r="K10" s="291">
        <f>J10*1.21</f>
        <v>0</v>
      </c>
      <c r="L10" s="97"/>
      <c r="M10" s="32"/>
      <c r="N10" s="32"/>
      <c r="O10" s="32"/>
      <c r="P10" s="32"/>
      <c r="Q10" s="32"/>
      <c r="R10" s="32"/>
      <c r="V10" s="32"/>
      <c r="W10" s="32"/>
      <c r="X10" s="32"/>
      <c r="Y10" s="32"/>
      <c r="Z10" s="32"/>
      <c r="AA10" s="32"/>
      <c r="AB10" s="32"/>
    </row>
    <row r="11" spans="1:18" ht="120">
      <c r="A11" s="308" t="s">
        <v>240</v>
      </c>
      <c r="B11" s="194" t="s">
        <v>218</v>
      </c>
      <c r="C11" s="211">
        <v>24000</v>
      </c>
      <c r="D11" s="212">
        <f t="shared" si="0"/>
        <v>29040</v>
      </c>
      <c r="E11" s="51"/>
      <c r="F11" s="51">
        <f t="shared" si="2"/>
        <v>0</v>
      </c>
      <c r="G11" s="289">
        <v>5</v>
      </c>
      <c r="H11" s="213">
        <f t="shared" si="1"/>
        <v>120000</v>
      </c>
      <c r="I11" s="211">
        <f t="shared" si="3"/>
        <v>145200</v>
      </c>
      <c r="J11" s="290">
        <f t="shared" si="4"/>
        <v>0</v>
      </c>
      <c r="K11" s="291">
        <f t="shared" si="5"/>
        <v>0</v>
      </c>
      <c r="L11" s="97" t="s">
        <v>225</v>
      </c>
      <c r="M11" s="32"/>
      <c r="N11" s="32"/>
      <c r="O11" s="32"/>
      <c r="P11" s="32"/>
      <c r="Q11" s="32"/>
      <c r="R11" s="32"/>
    </row>
    <row r="12" spans="1:18" ht="90">
      <c r="A12" s="308" t="s">
        <v>219</v>
      </c>
      <c r="B12" s="194" t="s">
        <v>220</v>
      </c>
      <c r="C12" s="211">
        <v>15000</v>
      </c>
      <c r="D12" s="212">
        <f t="shared" si="0"/>
        <v>18150</v>
      </c>
      <c r="E12" s="51"/>
      <c r="F12" s="51">
        <f t="shared" si="2"/>
        <v>0</v>
      </c>
      <c r="G12" s="289">
        <v>2</v>
      </c>
      <c r="H12" s="213">
        <f t="shared" si="1"/>
        <v>30000</v>
      </c>
      <c r="I12" s="211">
        <f t="shared" si="3"/>
        <v>36300</v>
      </c>
      <c r="J12" s="290">
        <f t="shared" si="4"/>
        <v>0</v>
      </c>
      <c r="K12" s="291">
        <f>J12*1.21</f>
        <v>0</v>
      </c>
      <c r="L12" s="47" t="s">
        <v>226</v>
      </c>
      <c r="M12" s="32"/>
      <c r="N12" s="32"/>
      <c r="O12" s="32"/>
      <c r="P12" s="32"/>
      <c r="Q12" s="32"/>
      <c r="R12" s="32"/>
    </row>
    <row r="13" spans="1:18" ht="15">
      <c r="A13" s="308" t="s">
        <v>221</v>
      </c>
      <c r="B13" s="194" t="s">
        <v>220</v>
      </c>
      <c r="C13" s="211">
        <v>7000</v>
      </c>
      <c r="D13" s="212">
        <f t="shared" si="0"/>
        <v>8470</v>
      </c>
      <c r="E13" s="51"/>
      <c r="F13" s="51">
        <f t="shared" si="2"/>
        <v>0</v>
      </c>
      <c r="G13" s="289">
        <v>2</v>
      </c>
      <c r="H13" s="213">
        <f t="shared" si="1"/>
        <v>14000</v>
      </c>
      <c r="I13" s="211">
        <f t="shared" si="3"/>
        <v>16940</v>
      </c>
      <c r="J13" s="290">
        <f t="shared" si="4"/>
        <v>0</v>
      </c>
      <c r="K13" s="291">
        <f t="shared" si="5"/>
        <v>0</v>
      </c>
      <c r="L13" s="47"/>
      <c r="M13" s="32"/>
      <c r="N13" s="32"/>
      <c r="O13" s="32"/>
      <c r="P13" s="32"/>
      <c r="Q13" s="32"/>
      <c r="R13" s="32"/>
    </row>
    <row r="14" spans="1:18" ht="120">
      <c r="A14" s="308" t="s">
        <v>222</v>
      </c>
      <c r="B14" s="194" t="s">
        <v>39</v>
      </c>
      <c r="C14" s="211">
        <v>90000</v>
      </c>
      <c r="D14" s="212">
        <f t="shared" si="0"/>
        <v>108900</v>
      </c>
      <c r="E14" s="51"/>
      <c r="F14" s="51">
        <f t="shared" si="2"/>
        <v>0</v>
      </c>
      <c r="G14" s="289">
        <v>5</v>
      </c>
      <c r="H14" s="213">
        <f t="shared" si="1"/>
        <v>450000</v>
      </c>
      <c r="I14" s="211">
        <f t="shared" si="3"/>
        <v>544500</v>
      </c>
      <c r="J14" s="290">
        <f t="shared" si="4"/>
        <v>0</v>
      </c>
      <c r="K14" s="291">
        <f t="shared" si="5"/>
        <v>0</v>
      </c>
      <c r="L14" s="47" t="s">
        <v>227</v>
      </c>
      <c r="M14" s="32"/>
      <c r="N14" s="32"/>
      <c r="O14" s="32"/>
      <c r="P14" s="32"/>
      <c r="Q14" s="32"/>
      <c r="R14" s="32"/>
    </row>
    <row r="15" spans="1:12" ht="60">
      <c r="A15" s="312" t="s">
        <v>223</v>
      </c>
      <c r="B15" s="194" t="s">
        <v>39</v>
      </c>
      <c r="C15" s="211">
        <v>190000</v>
      </c>
      <c r="D15" s="212">
        <f t="shared" si="0"/>
        <v>229900</v>
      </c>
      <c r="E15" s="51"/>
      <c r="F15" s="51">
        <f>E15*1.21</f>
        <v>0</v>
      </c>
      <c r="G15" s="289">
        <v>1</v>
      </c>
      <c r="H15" s="213">
        <f t="shared" si="1"/>
        <v>190000</v>
      </c>
      <c r="I15" s="211">
        <f t="shared" si="3"/>
        <v>229900</v>
      </c>
      <c r="J15" s="290">
        <f t="shared" si="4"/>
        <v>0</v>
      </c>
      <c r="K15" s="291">
        <f t="shared" si="5"/>
        <v>0</v>
      </c>
      <c r="L15" s="95" t="s">
        <v>228</v>
      </c>
    </row>
    <row r="16" spans="1:11" ht="15.75" thickBot="1">
      <c r="A16" s="309" t="s">
        <v>4</v>
      </c>
      <c r="B16" s="202"/>
      <c r="C16" s="216"/>
      <c r="D16" s="214"/>
      <c r="E16" s="214"/>
      <c r="F16" s="214"/>
      <c r="G16" s="292"/>
      <c r="H16" s="215"/>
      <c r="I16" s="216">
        <f>SUM(I8:I15)</f>
        <v>1161600</v>
      </c>
      <c r="J16" s="217">
        <f>SUM(J8:J15)</f>
        <v>0</v>
      </c>
      <c r="K16" s="218">
        <f>SUM(K8:K15)</f>
        <v>0</v>
      </c>
    </row>
    <row r="18" spans="1:17" ht="19.5" thickBot="1">
      <c r="A18" s="1" t="s">
        <v>238</v>
      </c>
      <c r="B18" s="32"/>
      <c r="C18" s="38"/>
      <c r="D18" s="33"/>
      <c r="E18" s="33"/>
      <c r="F18" s="33"/>
      <c r="G18" s="38"/>
      <c r="H18" s="32"/>
      <c r="I18" s="32"/>
      <c r="J18" s="32"/>
      <c r="K18" s="32"/>
      <c r="L18" s="32"/>
      <c r="M18" s="32"/>
      <c r="N18" s="32"/>
      <c r="O18" s="42"/>
      <c r="P18" s="36"/>
      <c r="Q18" s="41"/>
    </row>
    <row r="19" spans="1:17" ht="15">
      <c r="A19" s="237"/>
      <c r="B19" s="228">
        <v>2017</v>
      </c>
      <c r="C19" s="228"/>
      <c r="D19" s="228">
        <v>2018</v>
      </c>
      <c r="E19" s="228"/>
      <c r="F19" s="228">
        <v>2019</v>
      </c>
      <c r="G19" s="228"/>
      <c r="H19" s="228">
        <v>2020</v>
      </c>
      <c r="I19" s="228"/>
      <c r="J19" s="228">
        <v>2021</v>
      </c>
      <c r="K19" s="228"/>
      <c r="L19" s="229" t="s">
        <v>4</v>
      </c>
      <c r="M19" s="32"/>
      <c r="N19" s="32"/>
      <c r="O19" s="42"/>
      <c r="P19" s="36"/>
      <c r="Q19" s="41"/>
    </row>
    <row r="20" spans="1:17" ht="45">
      <c r="A20" s="219"/>
      <c r="B20" s="231" t="s">
        <v>242</v>
      </c>
      <c r="C20" s="231" t="s">
        <v>243</v>
      </c>
      <c r="D20" s="231" t="s">
        <v>242</v>
      </c>
      <c r="E20" s="231" t="s">
        <v>243</v>
      </c>
      <c r="F20" s="231" t="s">
        <v>242</v>
      </c>
      <c r="G20" s="231" t="s">
        <v>243</v>
      </c>
      <c r="H20" s="231" t="s">
        <v>242</v>
      </c>
      <c r="I20" s="231" t="s">
        <v>243</v>
      </c>
      <c r="J20" s="231" t="s">
        <v>242</v>
      </c>
      <c r="K20" s="231" t="s">
        <v>243</v>
      </c>
      <c r="L20" s="232" t="s">
        <v>243</v>
      </c>
      <c r="M20" s="32"/>
      <c r="N20" s="32"/>
      <c r="O20" s="42"/>
      <c r="P20" s="36"/>
      <c r="Q20" s="41"/>
    </row>
    <row r="21" spans="1:17" ht="30">
      <c r="A21" s="201" t="s">
        <v>214</v>
      </c>
      <c r="B21" s="295">
        <v>50</v>
      </c>
      <c r="C21" s="280">
        <f>B21*F8</f>
        <v>0</v>
      </c>
      <c r="D21" s="295">
        <v>50</v>
      </c>
      <c r="E21" s="281">
        <f>D21*F8</f>
        <v>0</v>
      </c>
      <c r="F21" s="295">
        <v>0</v>
      </c>
      <c r="G21" s="280">
        <f>F21*F8</f>
        <v>0</v>
      </c>
      <c r="H21" s="295">
        <v>0</v>
      </c>
      <c r="I21" s="280">
        <f>H21*F8</f>
        <v>0</v>
      </c>
      <c r="J21" s="295">
        <v>0</v>
      </c>
      <c r="K21" s="280">
        <f>J21*F8</f>
        <v>0</v>
      </c>
      <c r="L21" s="296">
        <f>C21+E21+G21+I21+K21</f>
        <v>0</v>
      </c>
      <c r="M21" s="32"/>
      <c r="N21" s="32"/>
      <c r="O21" s="42"/>
      <c r="P21" s="36"/>
      <c r="Q21" s="41"/>
    </row>
    <row r="22" spans="1:17" ht="15">
      <c r="A22" s="201" t="s">
        <v>215</v>
      </c>
      <c r="B22" s="295">
        <v>2</v>
      </c>
      <c r="C22" s="280">
        <f>B22*F9</f>
        <v>0</v>
      </c>
      <c r="D22" s="295">
        <v>3</v>
      </c>
      <c r="E22" s="281">
        <f>D22*F9</f>
        <v>0</v>
      </c>
      <c r="F22" s="295">
        <v>2</v>
      </c>
      <c r="G22" s="280">
        <f>F22*F9</f>
        <v>0</v>
      </c>
      <c r="H22" s="295">
        <v>2</v>
      </c>
      <c r="I22" s="280">
        <f>H22*F9</f>
        <v>0</v>
      </c>
      <c r="J22" s="295">
        <v>3</v>
      </c>
      <c r="K22" s="280">
        <f>J22*F9</f>
        <v>0</v>
      </c>
      <c r="L22" s="296">
        <f aca="true" t="shared" si="6" ref="L22:L28">C22+E22+G22+I22+K22</f>
        <v>0</v>
      </c>
      <c r="M22" s="32"/>
      <c r="N22" s="32"/>
      <c r="O22" s="42"/>
      <c r="P22" s="36"/>
      <c r="Q22" s="41"/>
    </row>
    <row r="23" spans="1:17" ht="15">
      <c r="A23" s="201" t="s">
        <v>239</v>
      </c>
      <c r="B23" s="295">
        <v>1</v>
      </c>
      <c r="C23" s="280">
        <f>B23*F10</f>
        <v>0</v>
      </c>
      <c r="D23" s="295">
        <v>0</v>
      </c>
      <c r="E23" s="281">
        <f>D23*F10</f>
        <v>0</v>
      </c>
      <c r="F23" s="295">
        <v>0</v>
      </c>
      <c r="G23" s="280">
        <f>F23*F10</f>
        <v>0</v>
      </c>
      <c r="H23" s="295">
        <v>0</v>
      </c>
      <c r="I23" s="280">
        <f>H23*F10</f>
        <v>0</v>
      </c>
      <c r="J23" s="295">
        <v>0</v>
      </c>
      <c r="K23" s="280">
        <f>J23*F10</f>
        <v>0</v>
      </c>
      <c r="L23" s="296">
        <f t="shared" si="6"/>
        <v>0</v>
      </c>
      <c r="M23" s="32"/>
      <c r="N23" s="32"/>
      <c r="O23" s="42"/>
      <c r="P23" s="36"/>
      <c r="Q23" s="41"/>
    </row>
    <row r="24" spans="1:17" ht="15">
      <c r="A24" s="201" t="s">
        <v>240</v>
      </c>
      <c r="B24" s="295">
        <v>1</v>
      </c>
      <c r="C24" s="280">
        <f>B24*F11</f>
        <v>0</v>
      </c>
      <c r="D24" s="295">
        <v>1</v>
      </c>
      <c r="E24" s="281">
        <f>D24*F11</f>
        <v>0</v>
      </c>
      <c r="F24" s="295">
        <v>1</v>
      </c>
      <c r="G24" s="280">
        <f>F24*F11</f>
        <v>0</v>
      </c>
      <c r="H24" s="295">
        <v>1</v>
      </c>
      <c r="I24" s="280">
        <f>H24*F11</f>
        <v>0</v>
      </c>
      <c r="J24" s="295">
        <v>1</v>
      </c>
      <c r="K24" s="280">
        <f>J24*F11</f>
        <v>0</v>
      </c>
      <c r="L24" s="296">
        <f t="shared" si="6"/>
        <v>0</v>
      </c>
      <c r="M24" s="32"/>
      <c r="N24" s="32"/>
      <c r="O24" s="42"/>
      <c r="P24" s="36"/>
      <c r="Q24" s="41"/>
    </row>
    <row r="25" spans="1:17" ht="15">
      <c r="A25" s="201" t="s">
        <v>219</v>
      </c>
      <c r="B25" s="295">
        <v>0</v>
      </c>
      <c r="C25" s="280">
        <f>B25*F12</f>
        <v>0</v>
      </c>
      <c r="D25" s="295">
        <v>0</v>
      </c>
      <c r="E25" s="281">
        <f>D25*F12</f>
        <v>0</v>
      </c>
      <c r="F25" s="295">
        <v>0</v>
      </c>
      <c r="G25" s="280">
        <f>F25*F12</f>
        <v>0</v>
      </c>
      <c r="H25" s="295">
        <v>1</v>
      </c>
      <c r="I25" s="280">
        <f>H25*F12</f>
        <v>0</v>
      </c>
      <c r="J25" s="295">
        <v>1</v>
      </c>
      <c r="K25" s="280">
        <f>J25*F12</f>
        <v>0</v>
      </c>
      <c r="L25" s="296">
        <f t="shared" si="6"/>
        <v>0</v>
      </c>
      <c r="M25" s="32"/>
      <c r="N25" s="32"/>
      <c r="O25" s="42"/>
      <c r="P25" s="36"/>
      <c r="Q25" s="41"/>
    </row>
    <row r="26" spans="1:17" ht="15">
      <c r="A26" s="201" t="s">
        <v>221</v>
      </c>
      <c r="B26" s="295">
        <v>0</v>
      </c>
      <c r="C26" s="280">
        <f>B26*F13</f>
        <v>0</v>
      </c>
      <c r="D26" s="295">
        <v>0</v>
      </c>
      <c r="E26" s="281">
        <f>D26*F13</f>
        <v>0</v>
      </c>
      <c r="F26" s="295">
        <v>0</v>
      </c>
      <c r="G26" s="280">
        <f>F26*F13</f>
        <v>0</v>
      </c>
      <c r="H26" s="295">
        <v>1</v>
      </c>
      <c r="I26" s="280">
        <f>H26*F13</f>
        <v>0</v>
      </c>
      <c r="J26" s="295">
        <v>1</v>
      </c>
      <c r="K26" s="280">
        <f>J26*F13</f>
        <v>0</v>
      </c>
      <c r="L26" s="296">
        <f t="shared" si="6"/>
        <v>0</v>
      </c>
      <c r="M26" s="32"/>
      <c r="N26" s="32"/>
      <c r="O26" s="42"/>
      <c r="P26" s="36"/>
      <c r="Q26" s="41"/>
    </row>
    <row r="27" spans="1:17" ht="15">
      <c r="A27" s="201" t="s">
        <v>222</v>
      </c>
      <c r="B27" s="295">
        <v>1</v>
      </c>
      <c r="C27" s="280">
        <f>B27*F14</f>
        <v>0</v>
      </c>
      <c r="D27" s="295">
        <v>1</v>
      </c>
      <c r="E27" s="281">
        <f>D27*F14</f>
        <v>0</v>
      </c>
      <c r="F27" s="295">
        <v>1</v>
      </c>
      <c r="G27" s="280">
        <f>F27*F14</f>
        <v>0</v>
      </c>
      <c r="H27" s="295">
        <v>1</v>
      </c>
      <c r="I27" s="280">
        <f>H27*F14</f>
        <v>0</v>
      </c>
      <c r="J27" s="295">
        <v>1</v>
      </c>
      <c r="K27" s="280">
        <f>J27*F14</f>
        <v>0</v>
      </c>
      <c r="L27" s="296">
        <f t="shared" si="6"/>
        <v>0</v>
      </c>
      <c r="M27" s="32"/>
      <c r="N27" s="32"/>
      <c r="O27" s="42"/>
      <c r="P27" s="36"/>
      <c r="Q27" s="41"/>
    </row>
    <row r="28" spans="1:17" ht="15">
      <c r="A28" s="219" t="s">
        <v>223</v>
      </c>
      <c r="B28" s="295">
        <v>0</v>
      </c>
      <c r="C28" s="280">
        <f>B28*F15</f>
        <v>0</v>
      </c>
      <c r="D28" s="295">
        <v>0</v>
      </c>
      <c r="E28" s="281">
        <f>D28*F15</f>
        <v>0</v>
      </c>
      <c r="F28" s="295">
        <v>0</v>
      </c>
      <c r="G28" s="280">
        <f>F28*F15</f>
        <v>0</v>
      </c>
      <c r="H28" s="295">
        <v>0</v>
      </c>
      <c r="I28" s="280">
        <f>H28*F15</f>
        <v>0</v>
      </c>
      <c r="J28" s="295">
        <v>1</v>
      </c>
      <c r="K28" s="280">
        <f>J28*F15</f>
        <v>0</v>
      </c>
      <c r="L28" s="296">
        <f t="shared" si="6"/>
        <v>0</v>
      </c>
      <c r="M28" s="32"/>
      <c r="N28" s="32"/>
      <c r="O28" s="42"/>
      <c r="P28" s="36"/>
      <c r="Q28" s="41"/>
    </row>
    <row r="29" spans="1:17" ht="15">
      <c r="A29" s="238" t="s">
        <v>4</v>
      </c>
      <c r="B29" s="282"/>
      <c r="C29" s="282">
        <f>SUM(C21:C28)</f>
        <v>0</v>
      </c>
      <c r="D29" s="282"/>
      <c r="E29" s="282">
        <f>SUM(E21:E28)</f>
        <v>0</v>
      </c>
      <c r="F29" s="282"/>
      <c r="G29" s="282">
        <f>SUM(G21:G28)</f>
        <v>0</v>
      </c>
      <c r="H29" s="282"/>
      <c r="I29" s="282">
        <f>SUM(I21:I28)</f>
        <v>0</v>
      </c>
      <c r="J29" s="282"/>
      <c r="K29" s="282">
        <f>SUM(K21:K28)</f>
        <v>0</v>
      </c>
      <c r="L29" s="283">
        <f>SUM(B29:K29)</f>
        <v>0</v>
      </c>
      <c r="M29" s="32"/>
      <c r="N29" s="32"/>
      <c r="O29" s="42"/>
      <c r="P29" s="36"/>
      <c r="Q29" s="41"/>
    </row>
    <row r="30" spans="1:17" ht="15.75" thickBot="1">
      <c r="A30" s="140" t="s">
        <v>237</v>
      </c>
      <c r="B30" s="285"/>
      <c r="C30" s="224">
        <v>211750</v>
      </c>
      <c r="D30" s="285"/>
      <c r="E30" s="224">
        <v>185130</v>
      </c>
      <c r="F30" s="285"/>
      <c r="G30" s="224">
        <v>157300</v>
      </c>
      <c r="H30" s="285"/>
      <c r="I30" s="224">
        <v>183920</v>
      </c>
      <c r="J30" s="285"/>
      <c r="K30" s="224">
        <v>423500</v>
      </c>
      <c r="L30" s="225">
        <f>SUM(B30:K30)</f>
        <v>1161600</v>
      </c>
      <c r="M30" s="32"/>
      <c r="N30" s="32"/>
      <c r="O30" s="42"/>
      <c r="P30" s="36"/>
      <c r="Q30" s="41"/>
    </row>
  </sheetData>
  <sheetProtection/>
  <mergeCells count="5">
    <mergeCell ref="B19:C19"/>
    <mergeCell ref="D19:E19"/>
    <mergeCell ref="F19:G19"/>
    <mergeCell ref="H19:I19"/>
    <mergeCell ref="J19:K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A1">
      <selection activeCell="A6" sqref="A6"/>
    </sheetView>
  </sheetViews>
  <sheetFormatPr defaultColWidth="11.28125" defaultRowHeight="15"/>
  <cols>
    <col min="1" max="1" width="53.00390625" style="2" customWidth="1"/>
    <col min="2" max="3" width="15.140625" style="2" customWidth="1"/>
    <col min="4" max="6" width="15.140625" style="30" customWidth="1"/>
    <col min="7" max="12" width="15.140625" style="2" customWidth="1"/>
    <col min="13" max="16384" width="11.28125" style="2" customWidth="1"/>
  </cols>
  <sheetData>
    <row r="1" spans="1:13" ht="18.75">
      <c r="A1" s="1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</row>
    <row r="2" spans="1:7" ht="18.75">
      <c r="A2" s="1" t="s">
        <v>255</v>
      </c>
      <c r="C2" s="5"/>
      <c r="D2" s="3"/>
      <c r="E2" s="3"/>
      <c r="F2" s="3"/>
      <c r="G2" s="5"/>
    </row>
    <row r="3" spans="1:7" ht="18.75">
      <c r="A3" s="7"/>
      <c r="C3" s="5"/>
      <c r="D3" s="3"/>
      <c r="E3" s="3"/>
      <c r="F3" s="3"/>
      <c r="G3" s="5"/>
    </row>
    <row r="4" spans="1:7" ht="18.75">
      <c r="A4" s="1" t="s">
        <v>1</v>
      </c>
      <c r="C4" s="5"/>
      <c r="D4" s="3"/>
      <c r="E4" s="3"/>
      <c r="F4" s="3"/>
      <c r="G4" s="5"/>
    </row>
    <row r="5" spans="1:7" ht="18.75">
      <c r="A5" s="1" t="s">
        <v>256</v>
      </c>
      <c r="C5" s="5"/>
      <c r="D5" s="3"/>
      <c r="E5" s="3"/>
      <c r="F5" s="3"/>
      <c r="G5" s="5"/>
    </row>
    <row r="6" spans="1:7" ht="18.75">
      <c r="A6" s="1"/>
      <c r="C6" s="5"/>
      <c r="D6" s="3"/>
      <c r="E6" s="3"/>
      <c r="F6" s="3"/>
      <c r="G6" s="5"/>
    </row>
    <row r="7" spans="1:7" ht="18.75">
      <c r="A7" s="1" t="s">
        <v>2</v>
      </c>
      <c r="C7" s="5"/>
      <c r="D7" s="3"/>
      <c r="E7" s="3"/>
      <c r="F7" s="3"/>
      <c r="G7" s="5"/>
    </row>
    <row r="8" spans="1:7" ht="30">
      <c r="A8" s="9" t="s">
        <v>3</v>
      </c>
      <c r="C8" s="5"/>
      <c r="D8" s="3"/>
      <c r="E8" s="3"/>
      <c r="F8" s="3"/>
      <c r="G8" s="5"/>
    </row>
    <row r="9" spans="4:6" ht="15.75" thickBot="1">
      <c r="D9" s="2"/>
      <c r="E9" s="2"/>
      <c r="F9" s="2"/>
    </row>
    <row r="10" spans="1:11" ht="19.5" thickBot="1">
      <c r="A10" s="132" t="s">
        <v>5</v>
      </c>
      <c r="B10" s="133"/>
      <c r="C10" s="133"/>
      <c r="D10" s="134"/>
      <c r="E10" s="134"/>
      <c r="F10" s="134"/>
      <c r="G10" s="133"/>
      <c r="H10" s="133"/>
      <c r="I10" s="155"/>
      <c r="J10" s="155"/>
      <c r="K10" s="156"/>
    </row>
    <row r="11" spans="1:20" ht="75.75" thickBot="1">
      <c r="A11" s="304" t="s">
        <v>6</v>
      </c>
      <c r="B11" s="144" t="s">
        <v>7</v>
      </c>
      <c r="C11" s="145" t="s">
        <v>8</v>
      </c>
      <c r="D11" s="146" t="s">
        <v>9</v>
      </c>
      <c r="E11" s="147" t="s">
        <v>235</v>
      </c>
      <c r="F11" s="147" t="s">
        <v>236</v>
      </c>
      <c r="G11" s="144" t="s">
        <v>10</v>
      </c>
      <c r="H11" s="145" t="s">
        <v>231</v>
      </c>
      <c r="I11" s="148" t="s">
        <v>232</v>
      </c>
      <c r="J11" s="149" t="s">
        <v>233</v>
      </c>
      <c r="K11" s="150" t="s">
        <v>234</v>
      </c>
      <c r="L11" s="10"/>
      <c r="O11" s="9"/>
      <c r="Q11" s="11"/>
      <c r="R11" s="12"/>
      <c r="S11" s="13"/>
      <c r="T11" s="14"/>
    </row>
    <row r="12" spans="1:20" ht="60">
      <c r="A12" s="297" t="s">
        <v>11</v>
      </c>
      <c r="B12" s="151" t="s">
        <v>12</v>
      </c>
      <c r="C12" s="152">
        <v>300</v>
      </c>
      <c r="D12" s="135">
        <f aca="true" t="shared" si="0" ref="D12:D17">C12+(C12/100)*21</f>
        <v>363</v>
      </c>
      <c r="E12" s="15"/>
      <c r="F12" s="15">
        <f aca="true" t="shared" si="1" ref="F12:F17">E12*1.21</f>
        <v>0</v>
      </c>
      <c r="G12" s="247">
        <v>120</v>
      </c>
      <c r="H12" s="142">
        <f aca="true" t="shared" si="2" ref="H12:H17">C12*G12</f>
        <v>36000</v>
      </c>
      <c r="I12" s="142">
        <f aca="true" t="shared" si="3" ref="I12:I17">D12*G12</f>
        <v>43560</v>
      </c>
      <c r="J12" s="248">
        <f aca="true" t="shared" si="4" ref="J12:J17">E12*G12</f>
        <v>0</v>
      </c>
      <c r="K12" s="249">
        <f aca="true" t="shared" si="5" ref="K12:K17">J12*1.21</f>
        <v>0</v>
      </c>
      <c r="L12" s="126" t="s">
        <v>130</v>
      </c>
      <c r="P12" s="9"/>
      <c r="Q12" s="11"/>
      <c r="R12" s="12"/>
      <c r="S12" s="13"/>
      <c r="T12" s="14"/>
    </row>
    <row r="13" spans="1:20" ht="210">
      <c r="A13" s="298" t="s">
        <v>131</v>
      </c>
      <c r="B13" s="137" t="s">
        <v>196</v>
      </c>
      <c r="C13" s="138">
        <v>4200</v>
      </c>
      <c r="D13" s="139">
        <f t="shared" si="0"/>
        <v>5082</v>
      </c>
      <c r="E13" s="16"/>
      <c r="F13" s="16">
        <f t="shared" si="1"/>
        <v>0</v>
      </c>
      <c r="G13" s="250">
        <v>90</v>
      </c>
      <c r="H13" s="143">
        <f t="shared" si="2"/>
        <v>378000</v>
      </c>
      <c r="I13" s="143">
        <f t="shared" si="3"/>
        <v>457380</v>
      </c>
      <c r="J13" s="251">
        <f t="shared" si="4"/>
        <v>0</v>
      </c>
      <c r="K13" s="252">
        <f t="shared" si="5"/>
        <v>0</v>
      </c>
      <c r="L13" s="126" t="s">
        <v>192</v>
      </c>
      <c r="O13" s="9"/>
      <c r="P13" s="9"/>
      <c r="Q13" s="17"/>
      <c r="R13" s="12"/>
      <c r="S13" s="13"/>
      <c r="T13" s="14"/>
    </row>
    <row r="14" spans="1:20" ht="315">
      <c r="A14" s="298" t="s">
        <v>197</v>
      </c>
      <c r="B14" s="137" t="s">
        <v>196</v>
      </c>
      <c r="C14" s="138">
        <v>1400</v>
      </c>
      <c r="D14" s="139">
        <f t="shared" si="0"/>
        <v>1694</v>
      </c>
      <c r="E14" s="16"/>
      <c r="F14" s="16">
        <f t="shared" si="1"/>
        <v>0</v>
      </c>
      <c r="G14" s="250">
        <v>480</v>
      </c>
      <c r="H14" s="143">
        <f t="shared" si="2"/>
        <v>672000</v>
      </c>
      <c r="I14" s="143">
        <f t="shared" si="3"/>
        <v>813120</v>
      </c>
      <c r="J14" s="251">
        <f t="shared" si="4"/>
        <v>0</v>
      </c>
      <c r="K14" s="252">
        <f t="shared" si="5"/>
        <v>0</v>
      </c>
      <c r="L14" s="126" t="s">
        <v>198</v>
      </c>
      <c r="O14" s="9"/>
      <c r="P14" s="9"/>
      <c r="Q14" s="12"/>
      <c r="R14" s="12"/>
      <c r="S14" s="13"/>
      <c r="T14" s="14"/>
    </row>
    <row r="15" spans="1:12" ht="255">
      <c r="A15" s="298" t="s">
        <v>132</v>
      </c>
      <c r="B15" s="137" t="s">
        <v>133</v>
      </c>
      <c r="C15" s="138">
        <v>9400</v>
      </c>
      <c r="D15" s="139">
        <f t="shared" si="0"/>
        <v>11374</v>
      </c>
      <c r="E15" s="16"/>
      <c r="F15" s="16">
        <f t="shared" si="1"/>
        <v>0</v>
      </c>
      <c r="G15" s="250">
        <v>48</v>
      </c>
      <c r="H15" s="143">
        <f t="shared" si="2"/>
        <v>451200</v>
      </c>
      <c r="I15" s="143">
        <f t="shared" si="3"/>
        <v>545952</v>
      </c>
      <c r="J15" s="251">
        <f t="shared" si="4"/>
        <v>0</v>
      </c>
      <c r="K15" s="252">
        <f t="shared" si="5"/>
        <v>0</v>
      </c>
      <c r="L15" s="126" t="s">
        <v>134</v>
      </c>
    </row>
    <row r="16" spans="1:12" ht="345">
      <c r="A16" s="298" t="s">
        <v>135</v>
      </c>
      <c r="B16" s="137" t="s">
        <v>13</v>
      </c>
      <c r="C16" s="138">
        <v>1500</v>
      </c>
      <c r="D16" s="139">
        <f t="shared" si="0"/>
        <v>1815</v>
      </c>
      <c r="E16" s="16"/>
      <c r="F16" s="16">
        <f t="shared" si="1"/>
        <v>0</v>
      </c>
      <c r="G16" s="250">
        <v>288</v>
      </c>
      <c r="H16" s="143">
        <f t="shared" si="2"/>
        <v>432000</v>
      </c>
      <c r="I16" s="143">
        <f t="shared" si="3"/>
        <v>522720</v>
      </c>
      <c r="J16" s="251">
        <f t="shared" si="4"/>
        <v>0</v>
      </c>
      <c r="K16" s="252">
        <f t="shared" si="5"/>
        <v>0</v>
      </c>
      <c r="L16" s="126" t="s">
        <v>199</v>
      </c>
    </row>
    <row r="17" spans="1:12" ht="180">
      <c r="A17" s="299" t="s">
        <v>193</v>
      </c>
      <c r="B17" s="154" t="s">
        <v>14</v>
      </c>
      <c r="C17" s="138">
        <v>830</v>
      </c>
      <c r="D17" s="139">
        <f t="shared" si="0"/>
        <v>1004.3</v>
      </c>
      <c r="E17" s="16"/>
      <c r="F17" s="16">
        <f t="shared" si="1"/>
        <v>0</v>
      </c>
      <c r="G17" s="250">
        <v>510</v>
      </c>
      <c r="H17" s="143">
        <f t="shared" si="2"/>
        <v>423300</v>
      </c>
      <c r="I17" s="143">
        <f t="shared" si="3"/>
        <v>512193</v>
      </c>
      <c r="J17" s="251">
        <f t="shared" si="4"/>
        <v>0</v>
      </c>
      <c r="K17" s="252">
        <f t="shared" si="5"/>
        <v>0</v>
      </c>
      <c r="L17" s="12" t="s">
        <v>200</v>
      </c>
    </row>
    <row r="18" spans="1:11" ht="15.75" thickBot="1">
      <c r="A18" s="140" t="s">
        <v>4</v>
      </c>
      <c r="B18" s="141"/>
      <c r="C18" s="253"/>
      <c r="D18" s="253"/>
      <c r="E18" s="253"/>
      <c r="F18" s="253"/>
      <c r="G18" s="253"/>
      <c r="H18" s="253"/>
      <c r="I18" s="253">
        <f>SUM(I12:I17)</f>
        <v>2894925</v>
      </c>
      <c r="J18" s="254">
        <f>SUM(J12:J17)</f>
        <v>0</v>
      </c>
      <c r="K18" s="255">
        <f>SUM(K12:K17)</f>
        <v>0</v>
      </c>
    </row>
    <row r="20" spans="1:7" ht="19.5" thickBot="1">
      <c r="A20" s="1" t="s">
        <v>238</v>
      </c>
      <c r="C20" s="5"/>
      <c r="D20" s="3"/>
      <c r="E20" s="3"/>
      <c r="F20" s="3"/>
      <c r="G20" s="5"/>
    </row>
    <row r="21" spans="1:12" ht="15">
      <c r="A21" s="220"/>
      <c r="B21" s="228">
        <v>2017</v>
      </c>
      <c r="C21" s="228"/>
      <c r="D21" s="228">
        <v>2018</v>
      </c>
      <c r="E21" s="228"/>
      <c r="F21" s="228">
        <v>2019</v>
      </c>
      <c r="G21" s="228"/>
      <c r="H21" s="228">
        <v>2020</v>
      </c>
      <c r="I21" s="228"/>
      <c r="J21" s="228">
        <v>2021</v>
      </c>
      <c r="K21" s="228"/>
      <c r="L21" s="229" t="s">
        <v>4</v>
      </c>
    </row>
    <row r="22" spans="1:12" ht="30">
      <c r="A22" s="230"/>
      <c r="B22" s="231" t="s">
        <v>242</v>
      </c>
      <c r="C22" s="231" t="s">
        <v>243</v>
      </c>
      <c r="D22" s="231" t="s">
        <v>242</v>
      </c>
      <c r="E22" s="231" t="s">
        <v>243</v>
      </c>
      <c r="F22" s="231" t="s">
        <v>242</v>
      </c>
      <c r="G22" s="231" t="s">
        <v>243</v>
      </c>
      <c r="H22" s="231" t="s">
        <v>242</v>
      </c>
      <c r="I22" s="231" t="s">
        <v>243</v>
      </c>
      <c r="J22" s="231" t="s">
        <v>242</v>
      </c>
      <c r="K22" s="231" t="s">
        <v>243</v>
      </c>
      <c r="L22" s="232" t="s">
        <v>243</v>
      </c>
    </row>
    <row r="23" spans="1:12" ht="60">
      <c r="A23" s="136" t="s">
        <v>11</v>
      </c>
      <c r="B23" s="117">
        <v>120</v>
      </c>
      <c r="C23" s="117">
        <f>B23*F12</f>
        <v>0</v>
      </c>
      <c r="D23" s="117">
        <v>0</v>
      </c>
      <c r="E23" s="256">
        <f>D23*F12</f>
        <v>0</v>
      </c>
      <c r="F23" s="117">
        <v>0</v>
      </c>
      <c r="G23" s="117">
        <f>F23*F12</f>
        <v>0</v>
      </c>
      <c r="H23" s="117">
        <v>0</v>
      </c>
      <c r="I23" s="117">
        <f>H23*F12</f>
        <v>0</v>
      </c>
      <c r="J23" s="117">
        <v>0</v>
      </c>
      <c r="K23" s="117">
        <f>J23*F12</f>
        <v>0</v>
      </c>
      <c r="L23" s="294">
        <f>C23+E23+G23+I23+K23</f>
        <v>0</v>
      </c>
    </row>
    <row r="24" spans="1:12" ht="90">
      <c r="A24" s="136" t="s">
        <v>131</v>
      </c>
      <c r="B24" s="117">
        <v>15</v>
      </c>
      <c r="C24" s="117">
        <f>B24*F13</f>
        <v>0</v>
      </c>
      <c r="D24" s="117">
        <v>30</v>
      </c>
      <c r="E24" s="256">
        <f>D24*F13</f>
        <v>0</v>
      </c>
      <c r="F24" s="117">
        <v>15</v>
      </c>
      <c r="G24" s="117">
        <f>F24*F13</f>
        <v>0</v>
      </c>
      <c r="H24" s="117">
        <v>15</v>
      </c>
      <c r="I24" s="117">
        <f>H24*F13</f>
        <v>0</v>
      </c>
      <c r="J24" s="117">
        <v>15</v>
      </c>
      <c r="K24" s="117">
        <f>J24*F13</f>
        <v>0</v>
      </c>
      <c r="L24" s="294">
        <f>C24+E24+G24+I24+K24</f>
        <v>0</v>
      </c>
    </row>
    <row r="25" spans="1:12" ht="90">
      <c r="A25" s="136" t="s">
        <v>197</v>
      </c>
      <c r="B25" s="117">
        <v>260</v>
      </c>
      <c r="C25" s="117">
        <f>B25*F14</f>
        <v>0</v>
      </c>
      <c r="D25" s="117">
        <v>152</v>
      </c>
      <c r="E25" s="256">
        <f>D25*F14</f>
        <v>0</v>
      </c>
      <c r="F25" s="117">
        <v>48</v>
      </c>
      <c r="G25" s="117">
        <f>F25*F14</f>
        <v>0</v>
      </c>
      <c r="H25" s="117">
        <v>20</v>
      </c>
      <c r="I25" s="117">
        <f>H25*F14</f>
        <v>0</v>
      </c>
      <c r="J25" s="117">
        <v>0</v>
      </c>
      <c r="K25" s="117">
        <f>J25*F14</f>
        <v>0</v>
      </c>
      <c r="L25" s="294">
        <f>C25+E25+G25+I25+K25</f>
        <v>0</v>
      </c>
    </row>
    <row r="26" spans="1:12" ht="45">
      <c r="A26" s="136" t="s">
        <v>132</v>
      </c>
      <c r="B26" s="117">
        <v>0</v>
      </c>
      <c r="C26" s="117">
        <f>B26*F15</f>
        <v>0</v>
      </c>
      <c r="D26" s="117">
        <v>12</v>
      </c>
      <c r="E26" s="256">
        <f>D26*F15</f>
        <v>0</v>
      </c>
      <c r="F26" s="117">
        <v>36</v>
      </c>
      <c r="G26" s="117">
        <f>F26*F15</f>
        <v>0</v>
      </c>
      <c r="H26" s="117">
        <v>0</v>
      </c>
      <c r="I26" s="117">
        <f>H26*F15</f>
        <v>0</v>
      </c>
      <c r="J26" s="117">
        <v>0</v>
      </c>
      <c r="K26" s="117">
        <f>J26*F15</f>
        <v>0</v>
      </c>
      <c r="L26" s="294">
        <f>C26+E26+G26+I26+K26</f>
        <v>0</v>
      </c>
    </row>
    <row r="27" spans="1:12" ht="105">
      <c r="A27" s="136" t="s">
        <v>135</v>
      </c>
      <c r="B27" s="117">
        <v>0</v>
      </c>
      <c r="C27" s="117">
        <f>B27*F16</f>
        <v>0</v>
      </c>
      <c r="D27" s="117">
        <v>0</v>
      </c>
      <c r="E27" s="256">
        <f>D27*F16</f>
        <v>0</v>
      </c>
      <c r="F27" s="117">
        <v>0</v>
      </c>
      <c r="G27" s="117">
        <f>F27*F16</f>
        <v>0</v>
      </c>
      <c r="H27" s="117">
        <v>144</v>
      </c>
      <c r="I27" s="117">
        <f>H27*F16</f>
        <v>0</v>
      </c>
      <c r="J27" s="117">
        <v>144</v>
      </c>
      <c r="K27" s="117">
        <f>J27*F16</f>
        <v>0</v>
      </c>
      <c r="L27" s="294">
        <f>C27+E27+G27+I27+K27</f>
        <v>0</v>
      </c>
    </row>
    <row r="28" spans="1:12" ht="75">
      <c r="A28" s="153" t="s">
        <v>193</v>
      </c>
      <c r="B28" s="117">
        <v>186</v>
      </c>
      <c r="C28" s="117">
        <f>B28*F17</f>
        <v>0</v>
      </c>
      <c r="D28" s="117">
        <v>108</v>
      </c>
      <c r="E28" s="256">
        <f>D28*F17</f>
        <v>0</v>
      </c>
      <c r="F28" s="117">
        <v>108</v>
      </c>
      <c r="G28" s="117">
        <f>F28*F17</f>
        <v>0</v>
      </c>
      <c r="H28" s="117">
        <v>108</v>
      </c>
      <c r="I28" s="117">
        <f>H28*F17</f>
        <v>0</v>
      </c>
      <c r="J28" s="117">
        <v>0</v>
      </c>
      <c r="K28" s="117">
        <f>J28*F17</f>
        <v>0</v>
      </c>
      <c r="L28" s="294">
        <f>C28+E28+G28+I28+K28</f>
        <v>0</v>
      </c>
    </row>
    <row r="29" spans="1:12" s="4" customFormat="1" ht="15">
      <c r="A29" s="233" t="s">
        <v>4</v>
      </c>
      <c r="B29" s="257"/>
      <c r="C29" s="257">
        <f>SUM(C23:C28)</f>
        <v>0</v>
      </c>
      <c r="D29" s="257"/>
      <c r="E29" s="257">
        <f>SUM(E23:E28)</f>
        <v>0</v>
      </c>
      <c r="F29" s="257"/>
      <c r="G29" s="257">
        <f>SUM(G23:G28)</f>
        <v>0</v>
      </c>
      <c r="H29" s="257"/>
      <c r="I29" s="257">
        <f>SUM(I23:I28)</f>
        <v>0</v>
      </c>
      <c r="J29" s="257"/>
      <c r="K29" s="257">
        <f>SUM(K23:K28)</f>
        <v>0</v>
      </c>
      <c r="L29" s="258">
        <f>SUM(B29:K29)</f>
        <v>0</v>
      </c>
    </row>
    <row r="30" spans="1:12" ht="15.75" thickBot="1">
      <c r="A30" s="140" t="s">
        <v>237</v>
      </c>
      <c r="B30" s="222"/>
      <c r="C30" s="259">
        <v>747030</v>
      </c>
      <c r="D30" s="222"/>
      <c r="E30" s="259">
        <v>654900</v>
      </c>
      <c r="F30" s="222"/>
      <c r="G30" s="259">
        <v>675470</v>
      </c>
      <c r="H30" s="222"/>
      <c r="I30" s="259">
        <v>479934</v>
      </c>
      <c r="J30" s="222"/>
      <c r="K30" s="259">
        <v>337590</v>
      </c>
      <c r="L30" s="260">
        <f>SUM(B30:K30)</f>
        <v>2894924</v>
      </c>
    </row>
    <row r="31" spans="1:14" ht="15.75">
      <c r="A31" s="20"/>
      <c r="B31" s="20"/>
      <c r="C31" s="22"/>
      <c r="D31" s="27"/>
      <c r="E31" s="27"/>
      <c r="F31" s="27"/>
      <c r="G31" s="24"/>
      <c r="H31" s="25"/>
      <c r="I31" s="26"/>
      <c r="J31" s="26"/>
      <c r="K31" s="26"/>
      <c r="L31" s="27"/>
      <c r="M31" s="20"/>
      <c r="N31" s="18"/>
    </row>
    <row r="32" spans="1:14" ht="15.75">
      <c r="A32" s="20"/>
      <c r="B32" s="20"/>
      <c r="C32" s="22"/>
      <c r="D32" s="27"/>
      <c r="E32" s="27"/>
      <c r="F32" s="27"/>
      <c r="G32" s="24"/>
      <c r="H32" s="25"/>
      <c r="I32" s="26"/>
      <c r="J32" s="26"/>
      <c r="K32" s="26"/>
      <c r="L32" s="23"/>
      <c r="M32" s="29"/>
      <c r="N32" s="18"/>
    </row>
  </sheetData>
  <sheetProtection/>
  <mergeCells count="5">
    <mergeCell ref="B21:C21"/>
    <mergeCell ref="D21:E21"/>
    <mergeCell ref="F21:G21"/>
    <mergeCell ref="H21:I21"/>
    <mergeCell ref="J21:K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3" sqref="A3"/>
    </sheetView>
  </sheetViews>
  <sheetFormatPr defaultColWidth="11.28125" defaultRowHeight="15"/>
  <cols>
    <col min="1" max="1" width="49.28125" style="2" customWidth="1"/>
    <col min="2" max="3" width="15.140625" style="2" customWidth="1"/>
    <col min="4" max="6" width="15.140625" style="30" customWidth="1"/>
    <col min="7" max="12" width="15.140625" style="2" customWidth="1"/>
    <col min="13" max="16384" width="11.28125" style="2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4"/>
      <c r="I1" s="4"/>
      <c r="J1" s="4"/>
      <c r="K1" s="4"/>
    </row>
    <row r="2" spans="1:14" ht="18.75">
      <c r="A2" s="1" t="s">
        <v>255</v>
      </c>
      <c r="C2" s="5"/>
      <c r="D2" s="3"/>
      <c r="E2" s="3"/>
      <c r="F2" s="3"/>
      <c r="G2" s="5"/>
      <c r="N2" s="6"/>
    </row>
    <row r="3" spans="1:14" ht="18.75">
      <c r="A3" s="7"/>
      <c r="C3" s="5"/>
      <c r="D3" s="3"/>
      <c r="E3" s="3"/>
      <c r="F3" s="3"/>
      <c r="G3" s="5"/>
      <c r="N3" s="8"/>
    </row>
    <row r="4" spans="1:14" ht="18.75">
      <c r="A4" s="1" t="s">
        <v>1</v>
      </c>
      <c r="C4" s="5"/>
      <c r="D4" s="3"/>
      <c r="E4" s="3"/>
      <c r="F4" s="3"/>
      <c r="G4" s="5"/>
      <c r="N4" s="8"/>
    </row>
    <row r="5" spans="1:14" ht="18.75">
      <c r="A5" s="1" t="s">
        <v>15</v>
      </c>
      <c r="C5" s="5"/>
      <c r="D5" s="3"/>
      <c r="E5" s="3"/>
      <c r="F5" s="3"/>
      <c r="G5" s="5"/>
      <c r="N5" s="8"/>
    </row>
    <row r="6" spans="1:14" ht="18.75">
      <c r="A6" s="1"/>
      <c r="C6" s="5"/>
      <c r="D6" s="3"/>
      <c r="E6" s="3"/>
      <c r="F6" s="3"/>
      <c r="G6" s="5"/>
      <c r="N6" s="8"/>
    </row>
    <row r="7" spans="1:14" ht="18.75">
      <c r="A7" s="1" t="s">
        <v>2</v>
      </c>
      <c r="C7" s="5"/>
      <c r="D7" s="3"/>
      <c r="E7" s="3"/>
      <c r="F7" s="3"/>
      <c r="G7" s="5"/>
      <c r="N7" s="8"/>
    </row>
    <row r="8" spans="4:6" ht="15.75" thickBot="1">
      <c r="D8" s="2"/>
      <c r="E8" s="2"/>
      <c r="F8" s="2"/>
    </row>
    <row r="9" spans="1:11" ht="19.5" thickBot="1">
      <c r="A9" s="132" t="s">
        <v>5</v>
      </c>
      <c r="B9" s="133"/>
      <c r="C9" s="133"/>
      <c r="D9" s="134"/>
      <c r="E9" s="134"/>
      <c r="F9" s="134"/>
      <c r="G9" s="133"/>
      <c r="H9" s="133"/>
      <c r="I9" s="155"/>
      <c r="J9" s="155"/>
      <c r="K9" s="156"/>
    </row>
    <row r="10" spans="1:24" ht="75">
      <c r="A10" s="303" t="s">
        <v>6</v>
      </c>
      <c r="B10" s="162" t="s">
        <v>7</v>
      </c>
      <c r="C10" s="163" t="s">
        <v>8</v>
      </c>
      <c r="D10" s="162" t="s">
        <v>9</v>
      </c>
      <c r="E10" s="164" t="s">
        <v>235</v>
      </c>
      <c r="F10" s="164" t="s">
        <v>236</v>
      </c>
      <c r="G10" s="162" t="s">
        <v>10</v>
      </c>
      <c r="H10" s="163" t="s">
        <v>231</v>
      </c>
      <c r="I10" s="163" t="s">
        <v>232</v>
      </c>
      <c r="J10" s="165" t="s">
        <v>233</v>
      </c>
      <c r="K10" s="166" t="s">
        <v>234</v>
      </c>
      <c r="L10" s="127"/>
      <c r="S10" s="9"/>
      <c r="U10" s="11"/>
      <c r="V10" s="12"/>
      <c r="W10" s="13"/>
      <c r="X10" s="14"/>
    </row>
    <row r="11" spans="1:24" ht="30">
      <c r="A11" s="300" t="s">
        <v>139</v>
      </c>
      <c r="B11" s="168" t="s">
        <v>16</v>
      </c>
      <c r="C11" s="161">
        <v>20000</v>
      </c>
      <c r="D11" s="139">
        <f aca="true" t="shared" si="0" ref="D11:D28">C11+(C11/100)*21</f>
        <v>24200</v>
      </c>
      <c r="E11" s="261"/>
      <c r="F11" s="261">
        <f>E11*1.21</f>
        <v>0</v>
      </c>
      <c r="G11" s="250">
        <v>5</v>
      </c>
      <c r="H11" s="157">
        <f aca="true" t="shared" si="1" ref="H11:H28">C11*G11</f>
        <v>100000</v>
      </c>
      <c r="I11" s="161">
        <f aca="true" t="shared" si="2" ref="I11:I28">D11*G11</f>
        <v>121000</v>
      </c>
      <c r="J11" s="262">
        <f>E11*G11</f>
        <v>0</v>
      </c>
      <c r="K11" s="263">
        <f>J11*1.21</f>
        <v>0</v>
      </c>
      <c r="L11" s="127" t="s">
        <v>136</v>
      </c>
      <c r="S11" s="9"/>
      <c r="U11" s="11"/>
      <c r="V11" s="12"/>
      <c r="W11" s="13"/>
      <c r="X11" s="14"/>
    </row>
    <row r="12" spans="1:24" ht="30">
      <c r="A12" s="300" t="s">
        <v>17</v>
      </c>
      <c r="B12" s="168" t="s">
        <v>18</v>
      </c>
      <c r="C12" s="161">
        <v>3200</v>
      </c>
      <c r="D12" s="139">
        <f t="shared" si="0"/>
        <v>3872</v>
      </c>
      <c r="E12" s="261"/>
      <c r="F12" s="261">
        <f aca="true" t="shared" si="3" ref="F12:F28">E12*1.21</f>
        <v>0</v>
      </c>
      <c r="G12" s="250">
        <v>5</v>
      </c>
      <c r="H12" s="157">
        <f t="shared" si="1"/>
        <v>16000</v>
      </c>
      <c r="I12" s="161">
        <f t="shared" si="2"/>
        <v>19360</v>
      </c>
      <c r="J12" s="262">
        <f aca="true" t="shared" si="4" ref="J12:J28">E12*G12</f>
        <v>0</v>
      </c>
      <c r="K12" s="263">
        <f aca="true" t="shared" si="5" ref="K12:K28">J12*1.21</f>
        <v>0</v>
      </c>
      <c r="L12" s="127" t="s">
        <v>148</v>
      </c>
      <c r="S12" s="9"/>
      <c r="U12" s="11"/>
      <c r="V12" s="12"/>
      <c r="W12" s="13"/>
      <c r="X12" s="14"/>
    </row>
    <row r="13" spans="1:24" ht="30">
      <c r="A13" s="300" t="s">
        <v>140</v>
      </c>
      <c r="B13" s="168" t="s">
        <v>19</v>
      </c>
      <c r="C13" s="161">
        <v>6400</v>
      </c>
      <c r="D13" s="139">
        <f t="shared" si="0"/>
        <v>7744</v>
      </c>
      <c r="E13" s="261"/>
      <c r="F13" s="261">
        <f t="shared" si="3"/>
        <v>0</v>
      </c>
      <c r="G13" s="250">
        <v>5</v>
      </c>
      <c r="H13" s="157">
        <f t="shared" si="1"/>
        <v>32000</v>
      </c>
      <c r="I13" s="161">
        <f t="shared" si="2"/>
        <v>38720</v>
      </c>
      <c r="J13" s="262">
        <f t="shared" si="4"/>
        <v>0</v>
      </c>
      <c r="K13" s="263">
        <f t="shared" si="5"/>
        <v>0</v>
      </c>
      <c r="L13" s="127" t="s">
        <v>137</v>
      </c>
      <c r="S13" s="9"/>
      <c r="U13" s="11"/>
      <c r="V13" s="12"/>
      <c r="W13" s="13"/>
      <c r="X13" s="14"/>
    </row>
    <row r="14" spans="1:24" ht="60">
      <c r="A14" s="300" t="s">
        <v>141</v>
      </c>
      <c r="B14" s="168" t="s">
        <v>20</v>
      </c>
      <c r="C14" s="161">
        <v>2900</v>
      </c>
      <c r="D14" s="139">
        <f t="shared" si="0"/>
        <v>3509</v>
      </c>
      <c r="E14" s="261"/>
      <c r="F14" s="261">
        <f t="shared" si="3"/>
        <v>0</v>
      </c>
      <c r="G14" s="250">
        <v>5</v>
      </c>
      <c r="H14" s="157">
        <f t="shared" si="1"/>
        <v>14500</v>
      </c>
      <c r="I14" s="161">
        <f t="shared" si="2"/>
        <v>17545</v>
      </c>
      <c r="J14" s="262">
        <f t="shared" si="4"/>
        <v>0</v>
      </c>
      <c r="K14" s="263">
        <f t="shared" si="5"/>
        <v>0</v>
      </c>
      <c r="L14" s="127" t="s">
        <v>138</v>
      </c>
      <c r="S14" s="9"/>
      <c r="U14" s="11"/>
      <c r="V14" s="12"/>
      <c r="W14" s="13"/>
      <c r="X14" s="14"/>
    </row>
    <row r="15" spans="1:24" ht="75">
      <c r="A15" s="300" t="s">
        <v>21</v>
      </c>
      <c r="B15" s="168" t="s">
        <v>19</v>
      </c>
      <c r="C15" s="161">
        <v>1600</v>
      </c>
      <c r="D15" s="139">
        <f t="shared" si="0"/>
        <v>1936</v>
      </c>
      <c r="E15" s="261"/>
      <c r="F15" s="261">
        <f t="shared" si="3"/>
        <v>0</v>
      </c>
      <c r="G15" s="250">
        <v>10</v>
      </c>
      <c r="H15" s="157">
        <f t="shared" si="1"/>
        <v>16000</v>
      </c>
      <c r="I15" s="161">
        <f t="shared" si="2"/>
        <v>19360</v>
      </c>
      <c r="J15" s="262">
        <f t="shared" si="4"/>
        <v>0</v>
      </c>
      <c r="K15" s="263">
        <f t="shared" si="5"/>
        <v>0</v>
      </c>
      <c r="L15" s="127" t="s">
        <v>149</v>
      </c>
      <c r="S15" s="9"/>
      <c r="U15" s="11"/>
      <c r="V15" s="12"/>
      <c r="W15" s="13"/>
      <c r="X15" s="14"/>
    </row>
    <row r="16" spans="1:24" ht="60">
      <c r="A16" s="300" t="s">
        <v>22</v>
      </c>
      <c r="B16" s="168" t="s">
        <v>19</v>
      </c>
      <c r="C16" s="161">
        <v>750</v>
      </c>
      <c r="D16" s="139">
        <f t="shared" si="0"/>
        <v>907.5</v>
      </c>
      <c r="E16" s="261"/>
      <c r="F16" s="261">
        <f t="shared" si="3"/>
        <v>0</v>
      </c>
      <c r="G16" s="250">
        <v>10</v>
      </c>
      <c r="H16" s="157">
        <f t="shared" si="1"/>
        <v>7500</v>
      </c>
      <c r="I16" s="161">
        <f t="shared" si="2"/>
        <v>9075</v>
      </c>
      <c r="J16" s="262">
        <f t="shared" si="4"/>
        <v>0</v>
      </c>
      <c r="K16" s="263">
        <f t="shared" si="5"/>
        <v>0</v>
      </c>
      <c r="L16" s="127" t="s">
        <v>150</v>
      </c>
      <c r="S16" s="9"/>
      <c r="U16" s="11"/>
      <c r="V16" s="12"/>
      <c r="W16" s="13"/>
      <c r="X16" s="14"/>
    </row>
    <row r="17" spans="1:24" ht="150">
      <c r="A17" s="300" t="s">
        <v>23</v>
      </c>
      <c r="B17" s="168" t="s">
        <v>19</v>
      </c>
      <c r="C17" s="161">
        <v>91500</v>
      </c>
      <c r="D17" s="139">
        <f t="shared" si="0"/>
        <v>110715</v>
      </c>
      <c r="E17" s="261"/>
      <c r="F17" s="261">
        <f t="shared" si="3"/>
        <v>0</v>
      </c>
      <c r="G17" s="250">
        <v>10</v>
      </c>
      <c r="H17" s="157">
        <f t="shared" si="1"/>
        <v>915000</v>
      </c>
      <c r="I17" s="161">
        <f t="shared" si="2"/>
        <v>1107150</v>
      </c>
      <c r="J17" s="262">
        <f t="shared" si="4"/>
        <v>0</v>
      </c>
      <c r="K17" s="263">
        <f t="shared" si="5"/>
        <v>0</v>
      </c>
      <c r="L17" s="127" t="s">
        <v>151</v>
      </c>
      <c r="S17" s="9"/>
      <c r="U17" s="11"/>
      <c r="V17" s="12"/>
      <c r="W17" s="13"/>
      <c r="X17" s="14"/>
    </row>
    <row r="18" spans="1:24" ht="60">
      <c r="A18" s="301" t="s">
        <v>24</v>
      </c>
      <c r="B18" s="137" t="s">
        <v>19</v>
      </c>
      <c r="C18" s="161">
        <v>91500</v>
      </c>
      <c r="D18" s="139">
        <f t="shared" si="0"/>
        <v>110715</v>
      </c>
      <c r="E18" s="261"/>
      <c r="F18" s="261">
        <f t="shared" si="3"/>
        <v>0</v>
      </c>
      <c r="G18" s="250">
        <v>10</v>
      </c>
      <c r="H18" s="157">
        <f t="shared" si="1"/>
        <v>915000</v>
      </c>
      <c r="I18" s="161">
        <f t="shared" si="2"/>
        <v>1107150</v>
      </c>
      <c r="J18" s="262">
        <f t="shared" si="4"/>
        <v>0</v>
      </c>
      <c r="K18" s="263">
        <f t="shared" si="5"/>
        <v>0</v>
      </c>
      <c r="L18" s="126" t="s">
        <v>152</v>
      </c>
      <c r="S18" s="9"/>
      <c r="T18" s="9"/>
      <c r="U18" s="12"/>
      <c r="V18" s="12"/>
      <c r="W18" s="13"/>
      <c r="X18" s="14"/>
    </row>
    <row r="19" spans="1:24" ht="150">
      <c r="A19" s="301" t="s">
        <v>25</v>
      </c>
      <c r="B19" s="137" t="s">
        <v>19</v>
      </c>
      <c r="C19" s="161">
        <v>18300</v>
      </c>
      <c r="D19" s="139">
        <f t="shared" si="0"/>
        <v>22143</v>
      </c>
      <c r="E19" s="261"/>
      <c r="F19" s="261">
        <f t="shared" si="3"/>
        <v>0</v>
      </c>
      <c r="G19" s="250">
        <v>10</v>
      </c>
      <c r="H19" s="157">
        <f t="shared" si="1"/>
        <v>183000</v>
      </c>
      <c r="I19" s="161">
        <f t="shared" si="2"/>
        <v>221430</v>
      </c>
      <c r="J19" s="262">
        <f t="shared" si="4"/>
        <v>0</v>
      </c>
      <c r="K19" s="263">
        <f t="shared" si="5"/>
        <v>0</v>
      </c>
      <c r="L19" s="126" t="s">
        <v>153</v>
      </c>
      <c r="S19" s="9"/>
      <c r="T19" s="9"/>
      <c r="U19" s="12"/>
      <c r="V19" s="12"/>
      <c r="W19" s="13"/>
      <c r="X19" s="14"/>
    </row>
    <row r="20" spans="1:24" ht="240">
      <c r="A20" s="301" t="s">
        <v>26</v>
      </c>
      <c r="B20" s="137" t="s">
        <v>19</v>
      </c>
      <c r="C20" s="161">
        <v>18300</v>
      </c>
      <c r="D20" s="139">
        <f t="shared" si="0"/>
        <v>22143</v>
      </c>
      <c r="E20" s="261"/>
      <c r="F20" s="261">
        <f t="shared" si="3"/>
        <v>0</v>
      </c>
      <c r="G20" s="250">
        <v>10</v>
      </c>
      <c r="H20" s="157">
        <f t="shared" si="1"/>
        <v>183000</v>
      </c>
      <c r="I20" s="161">
        <f t="shared" si="2"/>
        <v>221430</v>
      </c>
      <c r="J20" s="262">
        <f t="shared" si="4"/>
        <v>0</v>
      </c>
      <c r="K20" s="263">
        <f t="shared" si="5"/>
        <v>0</v>
      </c>
      <c r="L20" s="126" t="s">
        <v>154</v>
      </c>
      <c r="S20" s="9"/>
      <c r="T20" s="9"/>
      <c r="U20" s="12"/>
      <c r="V20" s="12"/>
      <c r="W20" s="13"/>
      <c r="X20" s="14"/>
    </row>
    <row r="21" spans="1:24" ht="210">
      <c r="A21" s="301" t="s">
        <v>27</v>
      </c>
      <c r="B21" s="137" t="s">
        <v>28</v>
      </c>
      <c r="C21" s="161">
        <v>85000</v>
      </c>
      <c r="D21" s="139">
        <f t="shared" si="0"/>
        <v>102850</v>
      </c>
      <c r="E21" s="261"/>
      <c r="F21" s="261">
        <f t="shared" si="3"/>
        <v>0</v>
      </c>
      <c r="G21" s="250">
        <v>5</v>
      </c>
      <c r="H21" s="157">
        <f t="shared" si="1"/>
        <v>425000</v>
      </c>
      <c r="I21" s="161">
        <f t="shared" si="2"/>
        <v>514250</v>
      </c>
      <c r="J21" s="262">
        <f t="shared" si="4"/>
        <v>0</v>
      </c>
      <c r="K21" s="263">
        <f t="shared" si="5"/>
        <v>0</v>
      </c>
      <c r="L21" s="12" t="s">
        <v>142</v>
      </c>
      <c r="S21" s="9"/>
      <c r="T21" s="9"/>
      <c r="U21" s="12"/>
      <c r="V21" s="12"/>
      <c r="W21" s="13"/>
      <c r="X21" s="14"/>
    </row>
    <row r="22" spans="1:24" ht="90">
      <c r="A22" s="301" t="s">
        <v>29</v>
      </c>
      <c r="B22" s="137" t="s">
        <v>30</v>
      </c>
      <c r="C22" s="161">
        <v>2800</v>
      </c>
      <c r="D22" s="139">
        <f t="shared" si="0"/>
        <v>3388</v>
      </c>
      <c r="E22" s="261"/>
      <c r="F22" s="261">
        <f t="shared" si="3"/>
        <v>0</v>
      </c>
      <c r="G22" s="250">
        <v>60</v>
      </c>
      <c r="H22" s="157">
        <f t="shared" si="1"/>
        <v>168000</v>
      </c>
      <c r="I22" s="161">
        <f t="shared" si="2"/>
        <v>203280</v>
      </c>
      <c r="J22" s="262">
        <f t="shared" si="4"/>
        <v>0</v>
      </c>
      <c r="K22" s="263">
        <f t="shared" si="5"/>
        <v>0</v>
      </c>
      <c r="L22" s="12" t="s">
        <v>143</v>
      </c>
      <c r="S22" s="9"/>
      <c r="T22" s="9"/>
      <c r="U22" s="12"/>
      <c r="V22" s="12"/>
      <c r="W22" s="13"/>
      <c r="X22" s="14"/>
    </row>
    <row r="23" spans="1:24" ht="75">
      <c r="A23" s="301" t="s">
        <v>31</v>
      </c>
      <c r="B23" s="137" t="s">
        <v>32</v>
      </c>
      <c r="C23" s="161">
        <v>450</v>
      </c>
      <c r="D23" s="139">
        <f t="shared" si="0"/>
        <v>544.5</v>
      </c>
      <c r="E23" s="261"/>
      <c r="F23" s="261">
        <f t="shared" si="3"/>
        <v>0</v>
      </c>
      <c r="G23" s="250">
        <v>500</v>
      </c>
      <c r="H23" s="157">
        <f t="shared" si="1"/>
        <v>225000</v>
      </c>
      <c r="I23" s="161">
        <f t="shared" si="2"/>
        <v>272250</v>
      </c>
      <c r="J23" s="262">
        <f t="shared" si="4"/>
        <v>0</v>
      </c>
      <c r="K23" s="263">
        <f t="shared" si="5"/>
        <v>0</v>
      </c>
      <c r="L23" s="12" t="s">
        <v>144</v>
      </c>
      <c r="S23" s="9"/>
      <c r="T23" s="9"/>
      <c r="U23" s="12"/>
      <c r="V23" s="12"/>
      <c r="W23" s="13"/>
      <c r="X23" s="14"/>
    </row>
    <row r="24" spans="1:24" ht="105">
      <c r="A24" s="298" t="s">
        <v>33</v>
      </c>
      <c r="B24" s="137" t="s">
        <v>19</v>
      </c>
      <c r="C24" s="161">
        <v>150000</v>
      </c>
      <c r="D24" s="139">
        <f t="shared" si="0"/>
        <v>181500</v>
      </c>
      <c r="E24" s="261"/>
      <c r="F24" s="261">
        <f t="shared" si="3"/>
        <v>0</v>
      </c>
      <c r="G24" s="250">
        <v>5</v>
      </c>
      <c r="H24" s="157">
        <f t="shared" si="1"/>
        <v>750000</v>
      </c>
      <c r="I24" s="161">
        <f t="shared" si="2"/>
        <v>907500</v>
      </c>
      <c r="J24" s="262">
        <f t="shared" si="4"/>
        <v>0</v>
      </c>
      <c r="K24" s="263">
        <f t="shared" si="5"/>
        <v>0</v>
      </c>
      <c r="L24" s="126" t="s">
        <v>155</v>
      </c>
      <c r="T24" s="9"/>
      <c r="U24" s="11"/>
      <c r="V24" s="12"/>
      <c r="W24" s="13"/>
      <c r="X24" s="14"/>
    </row>
    <row r="25" spans="1:24" ht="150">
      <c r="A25" s="298" t="s">
        <v>34</v>
      </c>
      <c r="B25" s="137" t="s">
        <v>19</v>
      </c>
      <c r="C25" s="161">
        <v>21000</v>
      </c>
      <c r="D25" s="139">
        <f t="shared" si="0"/>
        <v>25410</v>
      </c>
      <c r="E25" s="261"/>
      <c r="F25" s="261">
        <f t="shared" si="3"/>
        <v>0</v>
      </c>
      <c r="G25" s="250">
        <v>5</v>
      </c>
      <c r="H25" s="157">
        <f t="shared" si="1"/>
        <v>105000</v>
      </c>
      <c r="I25" s="161">
        <f t="shared" si="2"/>
        <v>127050</v>
      </c>
      <c r="J25" s="262">
        <f t="shared" si="4"/>
        <v>0</v>
      </c>
      <c r="K25" s="263">
        <f t="shared" si="5"/>
        <v>0</v>
      </c>
      <c r="L25" s="12" t="s">
        <v>145</v>
      </c>
      <c r="T25" s="9"/>
      <c r="U25" s="11"/>
      <c r="V25" s="12"/>
      <c r="W25" s="13"/>
      <c r="X25" s="14"/>
    </row>
    <row r="26" spans="1:24" ht="75">
      <c r="A26" s="298" t="s">
        <v>35</v>
      </c>
      <c r="B26" s="137" t="s">
        <v>32</v>
      </c>
      <c r="C26" s="161">
        <v>450</v>
      </c>
      <c r="D26" s="139">
        <f t="shared" si="0"/>
        <v>544.5</v>
      </c>
      <c r="E26" s="261"/>
      <c r="F26" s="261">
        <f t="shared" si="3"/>
        <v>0</v>
      </c>
      <c r="G26" s="250">
        <v>100</v>
      </c>
      <c r="H26" s="157">
        <f t="shared" si="1"/>
        <v>45000</v>
      </c>
      <c r="I26" s="161">
        <f t="shared" si="2"/>
        <v>54450</v>
      </c>
      <c r="J26" s="262">
        <f t="shared" si="4"/>
        <v>0</v>
      </c>
      <c r="K26" s="263">
        <f t="shared" si="5"/>
        <v>0</v>
      </c>
      <c r="L26" s="12" t="s">
        <v>144</v>
      </c>
      <c r="T26" s="9"/>
      <c r="U26" s="11"/>
      <c r="V26" s="12"/>
      <c r="W26" s="13"/>
      <c r="X26" s="14"/>
    </row>
    <row r="27" spans="1:24" ht="120">
      <c r="A27" s="298" t="s">
        <v>36</v>
      </c>
      <c r="B27" s="137" t="s">
        <v>37</v>
      </c>
      <c r="C27" s="161">
        <v>30000</v>
      </c>
      <c r="D27" s="139">
        <f t="shared" si="0"/>
        <v>36300</v>
      </c>
      <c r="E27" s="261"/>
      <c r="F27" s="261">
        <f t="shared" si="3"/>
        <v>0</v>
      </c>
      <c r="G27" s="250">
        <v>1</v>
      </c>
      <c r="H27" s="157">
        <f t="shared" si="1"/>
        <v>30000</v>
      </c>
      <c r="I27" s="161">
        <f t="shared" si="2"/>
        <v>36300</v>
      </c>
      <c r="J27" s="262">
        <f t="shared" si="4"/>
        <v>0</v>
      </c>
      <c r="K27" s="263">
        <f t="shared" si="5"/>
        <v>0</v>
      </c>
      <c r="L27" s="126" t="s">
        <v>146</v>
      </c>
      <c r="S27" s="9"/>
      <c r="T27" s="9"/>
      <c r="U27" s="17"/>
      <c r="V27" s="12"/>
      <c r="W27" s="13"/>
      <c r="X27" s="14"/>
    </row>
    <row r="28" spans="1:24" ht="255">
      <c r="A28" s="298" t="s">
        <v>38</v>
      </c>
      <c r="B28" s="137" t="s">
        <v>39</v>
      </c>
      <c r="C28" s="161">
        <v>140000</v>
      </c>
      <c r="D28" s="139">
        <f t="shared" si="0"/>
        <v>169400</v>
      </c>
      <c r="E28" s="261"/>
      <c r="F28" s="261">
        <f t="shared" si="3"/>
        <v>0</v>
      </c>
      <c r="G28" s="250">
        <v>5</v>
      </c>
      <c r="H28" s="157">
        <f t="shared" si="1"/>
        <v>700000</v>
      </c>
      <c r="I28" s="161">
        <f t="shared" si="2"/>
        <v>847000</v>
      </c>
      <c r="J28" s="262">
        <f t="shared" si="4"/>
        <v>0</v>
      </c>
      <c r="K28" s="263">
        <f t="shared" si="5"/>
        <v>0</v>
      </c>
      <c r="L28" s="126" t="s">
        <v>147</v>
      </c>
      <c r="S28" s="9"/>
      <c r="T28" s="9"/>
      <c r="U28" s="12"/>
      <c r="V28" s="12"/>
      <c r="W28" s="13"/>
      <c r="X28" s="14"/>
    </row>
    <row r="29" spans="1:12" ht="34.5" customHeight="1" thickBot="1">
      <c r="A29" s="302" t="s">
        <v>4</v>
      </c>
      <c r="B29" s="171"/>
      <c r="C29" s="158"/>
      <c r="D29" s="159"/>
      <c r="E29" s="264"/>
      <c r="F29" s="264"/>
      <c r="G29" s="265"/>
      <c r="H29" s="160"/>
      <c r="I29" s="158">
        <f>SUM(I11:I28)</f>
        <v>5844300</v>
      </c>
      <c r="J29" s="172">
        <f>SUM(J11:J28)</f>
        <v>0</v>
      </c>
      <c r="K29" s="172">
        <f>SUM(K11:K28)</f>
        <v>0</v>
      </c>
      <c r="L29" s="12"/>
    </row>
    <row r="31" ht="15">
      <c r="D31" s="61"/>
    </row>
    <row r="32" spans="1:14" ht="19.5" thickBot="1">
      <c r="A32" s="1" t="s">
        <v>238</v>
      </c>
      <c r="C32" s="5"/>
      <c r="D32" s="3"/>
      <c r="E32" s="3"/>
      <c r="F32" s="3"/>
      <c r="G32" s="5"/>
      <c r="N32" s="8"/>
    </row>
    <row r="33" spans="1:14" ht="15">
      <c r="A33" s="220"/>
      <c r="B33" s="228">
        <v>2017</v>
      </c>
      <c r="C33" s="228"/>
      <c r="D33" s="228">
        <v>2018</v>
      </c>
      <c r="E33" s="228"/>
      <c r="F33" s="228">
        <v>2019</v>
      </c>
      <c r="G33" s="228"/>
      <c r="H33" s="228">
        <v>2020</v>
      </c>
      <c r="I33" s="228"/>
      <c r="J33" s="228">
        <v>2021</v>
      </c>
      <c r="K33" s="228"/>
      <c r="L33" s="229" t="s">
        <v>4</v>
      </c>
      <c r="N33" s="8"/>
    </row>
    <row r="34" spans="1:14" ht="45">
      <c r="A34" s="230"/>
      <c r="B34" s="231" t="s">
        <v>242</v>
      </c>
      <c r="C34" s="231" t="s">
        <v>243</v>
      </c>
      <c r="D34" s="231" t="s">
        <v>242</v>
      </c>
      <c r="E34" s="231" t="s">
        <v>243</v>
      </c>
      <c r="F34" s="231" t="s">
        <v>242</v>
      </c>
      <c r="G34" s="231" t="s">
        <v>243</v>
      </c>
      <c r="H34" s="231" t="s">
        <v>242</v>
      </c>
      <c r="I34" s="231" t="s">
        <v>243</v>
      </c>
      <c r="J34" s="231" t="s">
        <v>242</v>
      </c>
      <c r="K34" s="231" t="s">
        <v>243</v>
      </c>
      <c r="L34" s="232" t="s">
        <v>243</v>
      </c>
      <c r="N34" s="8"/>
    </row>
    <row r="35" spans="1:14" ht="30">
      <c r="A35" s="167" t="s">
        <v>139</v>
      </c>
      <c r="B35" s="117">
        <v>1</v>
      </c>
      <c r="C35" s="117">
        <f>B35*F11</f>
        <v>0</v>
      </c>
      <c r="D35" s="117">
        <v>1</v>
      </c>
      <c r="E35" s="256">
        <f>D35*F11</f>
        <v>0</v>
      </c>
      <c r="F35" s="117">
        <v>1</v>
      </c>
      <c r="G35" s="117">
        <f>F35*F11</f>
        <v>0</v>
      </c>
      <c r="H35" s="117">
        <v>1</v>
      </c>
      <c r="I35" s="117">
        <f>H35*F11</f>
        <v>0</v>
      </c>
      <c r="J35" s="117">
        <v>1</v>
      </c>
      <c r="K35" s="117">
        <f>J35*F11</f>
        <v>0</v>
      </c>
      <c r="L35" s="294">
        <f>C35+E35+G35+I35+K35</f>
        <v>0</v>
      </c>
      <c r="N35" s="8"/>
    </row>
    <row r="36" spans="1:14" ht="30">
      <c r="A36" s="167" t="s">
        <v>17</v>
      </c>
      <c r="B36" s="117">
        <v>1</v>
      </c>
      <c r="C36" s="117">
        <f>B36*F12</f>
        <v>0</v>
      </c>
      <c r="D36" s="117">
        <v>1</v>
      </c>
      <c r="E36" s="256">
        <f>D36*F12</f>
        <v>0</v>
      </c>
      <c r="F36" s="117">
        <v>1</v>
      </c>
      <c r="G36" s="117">
        <f>F36*F12</f>
        <v>0</v>
      </c>
      <c r="H36" s="117">
        <v>1</v>
      </c>
      <c r="I36" s="117">
        <f>H36*F12</f>
        <v>0</v>
      </c>
      <c r="J36" s="117">
        <v>1</v>
      </c>
      <c r="K36" s="117">
        <f>J36*F12</f>
        <v>0</v>
      </c>
      <c r="L36" s="294">
        <f aca="true" t="shared" si="6" ref="L36:L52">C36+E36+G36+I36+K36</f>
        <v>0</v>
      </c>
      <c r="N36" s="8"/>
    </row>
    <row r="37" spans="1:14" ht="30">
      <c r="A37" s="167" t="s">
        <v>140</v>
      </c>
      <c r="B37" s="117">
        <v>1</v>
      </c>
      <c r="C37" s="117">
        <f>B37*F13</f>
        <v>0</v>
      </c>
      <c r="D37" s="117">
        <v>1</v>
      </c>
      <c r="E37" s="256">
        <f>D37*F13</f>
        <v>0</v>
      </c>
      <c r="F37" s="117">
        <v>1</v>
      </c>
      <c r="G37" s="117">
        <f>F37*F13</f>
        <v>0</v>
      </c>
      <c r="H37" s="117">
        <v>1</v>
      </c>
      <c r="I37" s="117">
        <f>H37*F13</f>
        <v>0</v>
      </c>
      <c r="J37" s="117">
        <v>1</v>
      </c>
      <c r="K37" s="117">
        <f>J37*F13</f>
        <v>0</v>
      </c>
      <c r="L37" s="294">
        <f t="shared" si="6"/>
        <v>0</v>
      </c>
      <c r="N37" s="8"/>
    </row>
    <row r="38" spans="1:14" ht="45">
      <c r="A38" s="167" t="s">
        <v>141</v>
      </c>
      <c r="B38" s="117">
        <v>1</v>
      </c>
      <c r="C38" s="117">
        <f>B38*F14</f>
        <v>0</v>
      </c>
      <c r="D38" s="117">
        <v>1</v>
      </c>
      <c r="E38" s="256">
        <f>D38*F14</f>
        <v>0</v>
      </c>
      <c r="F38" s="117">
        <v>1</v>
      </c>
      <c r="G38" s="117">
        <f>F38*F14</f>
        <v>0</v>
      </c>
      <c r="H38" s="117">
        <v>1</v>
      </c>
      <c r="I38" s="117">
        <f>H38*F14</f>
        <v>0</v>
      </c>
      <c r="J38" s="117">
        <v>1</v>
      </c>
      <c r="K38" s="117">
        <f>J38*F14</f>
        <v>0</v>
      </c>
      <c r="L38" s="294">
        <f t="shared" si="6"/>
        <v>0</v>
      </c>
      <c r="N38" s="8"/>
    </row>
    <row r="39" spans="1:14" ht="30">
      <c r="A39" s="167" t="s">
        <v>21</v>
      </c>
      <c r="B39" s="117">
        <v>2</v>
      </c>
      <c r="C39" s="117">
        <f>B39*F15</f>
        <v>0</v>
      </c>
      <c r="D39" s="117">
        <v>2</v>
      </c>
      <c r="E39" s="256">
        <f>D39*F15</f>
        <v>0</v>
      </c>
      <c r="F39" s="117">
        <v>2</v>
      </c>
      <c r="G39" s="117">
        <f>F39*F15</f>
        <v>0</v>
      </c>
      <c r="H39" s="117">
        <v>2</v>
      </c>
      <c r="I39" s="117">
        <f>H39*F15</f>
        <v>0</v>
      </c>
      <c r="J39" s="117">
        <v>2</v>
      </c>
      <c r="K39" s="117">
        <f>J39*F15</f>
        <v>0</v>
      </c>
      <c r="L39" s="294">
        <f t="shared" si="6"/>
        <v>0</v>
      </c>
      <c r="N39" s="8"/>
    </row>
    <row r="40" spans="1:14" ht="45">
      <c r="A40" s="167" t="s">
        <v>22</v>
      </c>
      <c r="B40" s="117">
        <v>2</v>
      </c>
      <c r="C40" s="117">
        <f>B40*F16</f>
        <v>0</v>
      </c>
      <c r="D40" s="117">
        <v>2</v>
      </c>
      <c r="E40" s="256">
        <f>D40*F16</f>
        <v>0</v>
      </c>
      <c r="F40" s="117">
        <v>2</v>
      </c>
      <c r="G40" s="117">
        <f>F40*F16</f>
        <v>0</v>
      </c>
      <c r="H40" s="117">
        <v>2</v>
      </c>
      <c r="I40" s="117">
        <f>H40*F16</f>
        <v>0</v>
      </c>
      <c r="J40" s="117">
        <v>1</v>
      </c>
      <c r="K40" s="117">
        <f>J40*F16</f>
        <v>0</v>
      </c>
      <c r="L40" s="294">
        <f t="shared" si="6"/>
        <v>0</v>
      </c>
      <c r="N40" s="8"/>
    </row>
    <row r="41" spans="1:14" ht="45">
      <c r="A41" s="167" t="s">
        <v>23</v>
      </c>
      <c r="B41" s="117">
        <v>2</v>
      </c>
      <c r="C41" s="117">
        <f>B41*F17</f>
        <v>0</v>
      </c>
      <c r="D41" s="117">
        <v>2</v>
      </c>
      <c r="E41" s="256">
        <f>D41*F17</f>
        <v>0</v>
      </c>
      <c r="F41" s="117">
        <v>2</v>
      </c>
      <c r="G41" s="117">
        <f>F41*F17</f>
        <v>0</v>
      </c>
      <c r="H41" s="117">
        <v>2</v>
      </c>
      <c r="I41" s="117">
        <f>H41*F17</f>
        <v>0</v>
      </c>
      <c r="J41" s="117">
        <v>2</v>
      </c>
      <c r="K41" s="117">
        <f>J41*F17</f>
        <v>0</v>
      </c>
      <c r="L41" s="294">
        <f t="shared" si="6"/>
        <v>0</v>
      </c>
      <c r="N41" s="8"/>
    </row>
    <row r="42" spans="1:14" ht="60">
      <c r="A42" s="169" t="s">
        <v>24</v>
      </c>
      <c r="B42" s="117">
        <v>2</v>
      </c>
      <c r="C42" s="117">
        <f>B42*F18</f>
        <v>0</v>
      </c>
      <c r="D42" s="117">
        <v>2</v>
      </c>
      <c r="E42" s="256">
        <f>D42*F18</f>
        <v>0</v>
      </c>
      <c r="F42" s="117">
        <v>2</v>
      </c>
      <c r="G42" s="117">
        <f>F42*F18</f>
        <v>0</v>
      </c>
      <c r="H42" s="117">
        <v>2</v>
      </c>
      <c r="I42" s="117">
        <f>H42*F18</f>
        <v>0</v>
      </c>
      <c r="J42" s="117">
        <v>2</v>
      </c>
      <c r="K42" s="117">
        <f>J42*F18</f>
        <v>0</v>
      </c>
      <c r="L42" s="294">
        <f t="shared" si="6"/>
        <v>0</v>
      </c>
      <c r="N42" s="8"/>
    </row>
    <row r="43" spans="1:14" ht="60">
      <c r="A43" s="169" t="s">
        <v>25</v>
      </c>
      <c r="B43" s="117">
        <v>2</v>
      </c>
      <c r="C43" s="117">
        <f>B43*F19</f>
        <v>0</v>
      </c>
      <c r="D43" s="117">
        <v>2</v>
      </c>
      <c r="E43" s="256">
        <f>D43*F19</f>
        <v>0</v>
      </c>
      <c r="F43" s="117">
        <v>2</v>
      </c>
      <c r="G43" s="117">
        <f>F43*F19</f>
        <v>0</v>
      </c>
      <c r="H43" s="117">
        <v>2</v>
      </c>
      <c r="I43" s="117">
        <f>H43*F19</f>
        <v>0</v>
      </c>
      <c r="J43" s="117">
        <v>2</v>
      </c>
      <c r="K43" s="117">
        <f>J43*F19</f>
        <v>0</v>
      </c>
      <c r="L43" s="294">
        <f t="shared" si="6"/>
        <v>0</v>
      </c>
      <c r="N43" s="8"/>
    </row>
    <row r="44" spans="1:14" ht="60">
      <c r="A44" s="169" t="s">
        <v>26</v>
      </c>
      <c r="B44" s="117">
        <v>2</v>
      </c>
      <c r="C44" s="117">
        <f>B44*F20</f>
        <v>0</v>
      </c>
      <c r="D44" s="117">
        <v>2</v>
      </c>
      <c r="E44" s="256">
        <f>D44*F20</f>
        <v>0</v>
      </c>
      <c r="F44" s="117">
        <v>2</v>
      </c>
      <c r="G44" s="117">
        <f>F44*F20</f>
        <v>0</v>
      </c>
      <c r="H44" s="117">
        <v>2</v>
      </c>
      <c r="I44" s="117">
        <f>H44*F20</f>
        <v>0</v>
      </c>
      <c r="J44" s="117">
        <v>2</v>
      </c>
      <c r="K44" s="117">
        <f>J44*F20</f>
        <v>0</v>
      </c>
      <c r="L44" s="294">
        <f t="shared" si="6"/>
        <v>0</v>
      </c>
      <c r="N44" s="8"/>
    </row>
    <row r="45" spans="1:14" ht="75">
      <c r="A45" s="169" t="s">
        <v>27</v>
      </c>
      <c r="B45" s="117">
        <v>1</v>
      </c>
      <c r="C45" s="117">
        <f>B45*F21</f>
        <v>0</v>
      </c>
      <c r="D45" s="117">
        <v>1</v>
      </c>
      <c r="E45" s="256">
        <f>D45*F21</f>
        <v>0</v>
      </c>
      <c r="F45" s="117">
        <v>1</v>
      </c>
      <c r="G45" s="117">
        <f>F45*F21</f>
        <v>0</v>
      </c>
      <c r="H45" s="117">
        <v>1</v>
      </c>
      <c r="I45" s="117">
        <f>H45*F21</f>
        <v>0</v>
      </c>
      <c r="J45" s="117">
        <v>1</v>
      </c>
      <c r="K45" s="117">
        <f>J45*F21</f>
        <v>0</v>
      </c>
      <c r="L45" s="294">
        <f t="shared" si="6"/>
        <v>0</v>
      </c>
      <c r="N45" s="8"/>
    </row>
    <row r="46" spans="1:14" ht="45">
      <c r="A46" s="169" t="s">
        <v>29</v>
      </c>
      <c r="B46" s="117">
        <v>12</v>
      </c>
      <c r="C46" s="117">
        <f>B46*F22</f>
        <v>0</v>
      </c>
      <c r="D46" s="117">
        <v>12</v>
      </c>
      <c r="E46" s="256">
        <f>D46*F22</f>
        <v>0</v>
      </c>
      <c r="F46" s="117">
        <v>12</v>
      </c>
      <c r="G46" s="117">
        <f>F46*F22</f>
        <v>0</v>
      </c>
      <c r="H46" s="117">
        <v>12</v>
      </c>
      <c r="I46" s="117">
        <f>H46*F22</f>
        <v>0</v>
      </c>
      <c r="J46" s="117">
        <v>12</v>
      </c>
      <c r="K46" s="117">
        <f>J46*F22</f>
        <v>0</v>
      </c>
      <c r="L46" s="294">
        <f t="shared" si="6"/>
        <v>0</v>
      </c>
      <c r="N46" s="8"/>
    </row>
    <row r="47" spans="1:14" ht="60">
      <c r="A47" s="169" t="s">
        <v>31</v>
      </c>
      <c r="B47" s="117">
        <v>100</v>
      </c>
      <c r="C47" s="117">
        <f>B47*F23</f>
        <v>0</v>
      </c>
      <c r="D47" s="117">
        <v>100</v>
      </c>
      <c r="E47" s="256">
        <f>D47*F23</f>
        <v>0</v>
      </c>
      <c r="F47" s="117">
        <v>100</v>
      </c>
      <c r="G47" s="117">
        <f>F47*F23</f>
        <v>0</v>
      </c>
      <c r="H47" s="117">
        <v>100</v>
      </c>
      <c r="I47" s="117">
        <f>H47*F23</f>
        <v>0</v>
      </c>
      <c r="J47" s="117">
        <v>100</v>
      </c>
      <c r="K47" s="117">
        <f>J47*F23</f>
        <v>0</v>
      </c>
      <c r="L47" s="294">
        <f t="shared" si="6"/>
        <v>0</v>
      </c>
      <c r="N47" s="8"/>
    </row>
    <row r="48" spans="1:14" ht="45">
      <c r="A48" s="136" t="s">
        <v>33</v>
      </c>
      <c r="B48" s="117">
        <v>1</v>
      </c>
      <c r="C48" s="117">
        <f>B48*F24</f>
        <v>0</v>
      </c>
      <c r="D48" s="117">
        <v>1</v>
      </c>
      <c r="E48" s="256">
        <f>D48*F24</f>
        <v>0</v>
      </c>
      <c r="F48" s="117">
        <v>1</v>
      </c>
      <c r="G48" s="117">
        <f>F48*F24</f>
        <v>0</v>
      </c>
      <c r="H48" s="117">
        <v>1</v>
      </c>
      <c r="I48" s="117">
        <f>H48*F24</f>
        <v>0</v>
      </c>
      <c r="J48" s="117">
        <v>1</v>
      </c>
      <c r="K48" s="117">
        <f>J48*F24</f>
        <v>0</v>
      </c>
      <c r="L48" s="294">
        <f t="shared" si="6"/>
        <v>0</v>
      </c>
      <c r="N48" s="8"/>
    </row>
    <row r="49" spans="1:14" ht="45">
      <c r="A49" s="136" t="s">
        <v>34</v>
      </c>
      <c r="B49" s="117">
        <v>1</v>
      </c>
      <c r="C49" s="117">
        <f>B49*F25</f>
        <v>0</v>
      </c>
      <c r="D49" s="117">
        <v>1</v>
      </c>
      <c r="E49" s="256">
        <f>D49*F25</f>
        <v>0</v>
      </c>
      <c r="F49" s="117">
        <v>1</v>
      </c>
      <c r="G49" s="117">
        <f>F49*F25</f>
        <v>0</v>
      </c>
      <c r="H49" s="117">
        <v>1</v>
      </c>
      <c r="I49" s="117">
        <f>H49*F25</f>
        <v>0</v>
      </c>
      <c r="J49" s="117">
        <v>1</v>
      </c>
      <c r="K49" s="117">
        <f>J49*F25</f>
        <v>0</v>
      </c>
      <c r="L49" s="294">
        <f t="shared" si="6"/>
        <v>0</v>
      </c>
      <c r="N49" s="8"/>
    </row>
    <row r="50" spans="1:14" ht="60">
      <c r="A50" s="136" t="s">
        <v>35</v>
      </c>
      <c r="B50" s="117">
        <v>20</v>
      </c>
      <c r="C50" s="117">
        <f>B50*F26</f>
        <v>0</v>
      </c>
      <c r="D50" s="117">
        <v>20</v>
      </c>
      <c r="E50" s="256">
        <f>D50*F26</f>
        <v>0</v>
      </c>
      <c r="F50" s="117">
        <v>20</v>
      </c>
      <c r="G50" s="117">
        <f>F50*F26</f>
        <v>0</v>
      </c>
      <c r="H50" s="117">
        <v>20</v>
      </c>
      <c r="I50" s="117">
        <f>H50*F26</f>
        <v>0</v>
      </c>
      <c r="J50" s="117">
        <v>20</v>
      </c>
      <c r="K50" s="117">
        <f>J50*F26</f>
        <v>0</v>
      </c>
      <c r="L50" s="294">
        <f t="shared" si="6"/>
        <v>0</v>
      </c>
      <c r="N50" s="8"/>
    </row>
    <row r="51" spans="1:14" ht="30">
      <c r="A51" s="136" t="s">
        <v>36</v>
      </c>
      <c r="B51" s="117">
        <v>0</v>
      </c>
      <c r="C51" s="117">
        <f>B51*F27</f>
        <v>0</v>
      </c>
      <c r="D51" s="117">
        <v>0</v>
      </c>
      <c r="E51" s="256">
        <f>D51*F27</f>
        <v>0</v>
      </c>
      <c r="F51" s="117">
        <v>0</v>
      </c>
      <c r="G51" s="117">
        <f>F51*F27</f>
        <v>0</v>
      </c>
      <c r="H51" s="117">
        <v>0</v>
      </c>
      <c r="I51" s="117">
        <f>H51*F27</f>
        <v>0</v>
      </c>
      <c r="J51" s="117">
        <v>1</v>
      </c>
      <c r="K51" s="117">
        <f>J51*F27</f>
        <v>0</v>
      </c>
      <c r="L51" s="294">
        <f t="shared" si="6"/>
        <v>0</v>
      </c>
      <c r="N51" s="8"/>
    </row>
    <row r="52" spans="1:14" ht="30">
      <c r="A52" s="136" t="s">
        <v>38</v>
      </c>
      <c r="B52" s="117">
        <v>1</v>
      </c>
      <c r="C52" s="117">
        <f>B52*F28</f>
        <v>0</v>
      </c>
      <c r="D52" s="117">
        <v>1</v>
      </c>
      <c r="E52" s="256">
        <f>D52*F28</f>
        <v>0</v>
      </c>
      <c r="F52" s="117">
        <v>1</v>
      </c>
      <c r="G52" s="117">
        <f>F52*F28</f>
        <v>0</v>
      </c>
      <c r="H52" s="117">
        <v>1</v>
      </c>
      <c r="I52" s="117">
        <f>H52*F28</f>
        <v>0</v>
      </c>
      <c r="J52" s="117">
        <v>1</v>
      </c>
      <c r="K52" s="117">
        <f>J52*F28</f>
        <v>0</v>
      </c>
      <c r="L52" s="294">
        <f t="shared" si="6"/>
        <v>0</v>
      </c>
      <c r="N52" s="8"/>
    </row>
    <row r="53" spans="1:14" ht="15">
      <c r="A53" s="234" t="s">
        <v>4</v>
      </c>
      <c r="B53" s="257"/>
      <c r="C53" s="257">
        <f>SUM(C35:C52)</f>
        <v>0</v>
      </c>
      <c r="D53" s="257"/>
      <c r="E53" s="257">
        <f>SUM(E35:E52)</f>
        <v>0</v>
      </c>
      <c r="F53" s="257"/>
      <c r="G53" s="257">
        <f>SUM(G35:G52)</f>
        <v>0</v>
      </c>
      <c r="H53" s="257"/>
      <c r="I53" s="257">
        <f>SUM(I35:I52)</f>
        <v>0</v>
      </c>
      <c r="J53" s="257"/>
      <c r="K53" s="257">
        <f>SUM(K35:K52)</f>
        <v>0</v>
      </c>
      <c r="L53" s="258">
        <f>SUM(B53:K53)</f>
        <v>0</v>
      </c>
      <c r="N53" s="8"/>
    </row>
    <row r="54" spans="1:14" ht="15.75" thickBot="1">
      <c r="A54" s="140" t="s">
        <v>237</v>
      </c>
      <c r="B54" s="222"/>
      <c r="C54" s="222">
        <v>1162860</v>
      </c>
      <c r="D54" s="222"/>
      <c r="E54" s="222">
        <v>1162860</v>
      </c>
      <c r="F54" s="222"/>
      <c r="G54" s="222">
        <v>1162860</v>
      </c>
      <c r="H54" s="222"/>
      <c r="I54" s="222">
        <v>1162860</v>
      </c>
      <c r="J54" s="222"/>
      <c r="K54" s="222">
        <v>1192860</v>
      </c>
      <c r="L54" s="223">
        <f>SUM(B54:K54)</f>
        <v>5844300</v>
      </c>
      <c r="N54" s="8"/>
    </row>
    <row r="55" spans="1:25" s="9" customFormat="1" ht="15">
      <c r="A55" s="64"/>
      <c r="B55" s="65"/>
      <c r="C55" s="65"/>
      <c r="D55" s="65"/>
      <c r="E55" s="65"/>
      <c r="F55" s="65"/>
      <c r="G55" s="65"/>
      <c r="H55" s="65"/>
      <c r="I55" s="68"/>
      <c r="J55" s="68"/>
      <c r="K55" s="6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9" customFormat="1" ht="15">
      <c r="A56" s="66"/>
      <c r="B56" s="65"/>
      <c r="C56" s="65"/>
      <c r="D56" s="65"/>
      <c r="E56" s="65"/>
      <c r="F56" s="65"/>
      <c r="G56" s="65"/>
      <c r="H56" s="65"/>
      <c r="I56" s="68"/>
      <c r="J56" s="68"/>
      <c r="K56" s="6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9" customFormat="1" ht="15">
      <c r="A57" s="66"/>
      <c r="B57" s="65"/>
      <c r="C57" s="65"/>
      <c r="D57" s="65"/>
      <c r="E57" s="65"/>
      <c r="F57" s="65"/>
      <c r="G57" s="65"/>
      <c r="H57" s="65"/>
      <c r="I57" s="68"/>
      <c r="J57" s="68"/>
      <c r="K57" s="6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9" customFormat="1" ht="15">
      <c r="A58" s="66"/>
      <c r="B58" s="65"/>
      <c r="C58" s="65"/>
      <c r="D58" s="65"/>
      <c r="E58" s="65"/>
      <c r="F58" s="65"/>
      <c r="G58" s="65"/>
      <c r="H58" s="65"/>
      <c r="I58" s="68"/>
      <c r="J58" s="68"/>
      <c r="K58" s="6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9" customFormat="1" ht="15">
      <c r="A59" s="66"/>
      <c r="B59" s="65"/>
      <c r="C59" s="65"/>
      <c r="D59" s="65"/>
      <c r="E59" s="65"/>
      <c r="F59" s="65"/>
      <c r="G59" s="65"/>
      <c r="H59" s="65"/>
      <c r="I59" s="68"/>
      <c r="J59" s="68"/>
      <c r="K59" s="6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9" customFormat="1" ht="15">
      <c r="A60" s="66"/>
      <c r="B60" s="65"/>
      <c r="C60" s="65"/>
      <c r="D60" s="65"/>
      <c r="E60" s="65"/>
      <c r="F60" s="65"/>
      <c r="G60" s="65"/>
      <c r="H60" s="65"/>
      <c r="I60" s="68"/>
      <c r="J60" s="68"/>
      <c r="K60" s="6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9" customFormat="1" ht="15">
      <c r="A61" s="66"/>
      <c r="B61" s="65"/>
      <c r="C61" s="65"/>
      <c r="D61" s="65"/>
      <c r="E61" s="65"/>
      <c r="F61" s="65"/>
      <c r="G61" s="65"/>
      <c r="H61" s="65"/>
      <c r="I61" s="68"/>
      <c r="J61" s="68"/>
      <c r="K61" s="6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9" customFormat="1" ht="15">
      <c r="A62" s="69"/>
      <c r="B62" s="63"/>
      <c r="C62" s="63"/>
      <c r="D62" s="63"/>
      <c r="E62" s="63"/>
      <c r="F62" s="63"/>
      <c r="G62" s="63"/>
      <c r="H62" s="63"/>
      <c r="I62" s="68"/>
      <c r="J62" s="68"/>
      <c r="K62" s="6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9" customFormat="1" ht="15.75">
      <c r="A63" s="70"/>
      <c r="B63" s="63"/>
      <c r="C63" s="63"/>
      <c r="D63" s="63"/>
      <c r="E63" s="63"/>
      <c r="F63" s="63"/>
      <c r="G63" s="63"/>
      <c r="H63" s="63"/>
      <c r="I63" s="68"/>
      <c r="J63" s="68"/>
      <c r="K63" s="6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9" customFormat="1" ht="15.75">
      <c r="A64" s="6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9" customFormat="1" ht="15">
      <c r="A65" s="2"/>
      <c r="B65" s="2"/>
      <c r="C65" s="2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9" customFormat="1" ht="15">
      <c r="A66" s="2"/>
      <c r="B66" s="2"/>
      <c r="C66" s="2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</sheetData>
  <sheetProtection/>
  <mergeCells count="5">
    <mergeCell ref="B33:C33"/>
    <mergeCell ref="D33:E33"/>
    <mergeCell ref="F33:G33"/>
    <mergeCell ref="H33:I33"/>
    <mergeCell ref="J33:K3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3" sqref="A3"/>
    </sheetView>
  </sheetViews>
  <sheetFormatPr defaultColWidth="11.28125" defaultRowHeight="15"/>
  <cols>
    <col min="1" max="1" width="49.28125" style="2" customWidth="1"/>
    <col min="2" max="3" width="15.140625" style="2" customWidth="1"/>
    <col min="4" max="6" width="15.140625" style="30" customWidth="1"/>
    <col min="7" max="12" width="15.140625" style="2" customWidth="1"/>
    <col min="13" max="16384" width="11.28125" style="2" customWidth="1"/>
  </cols>
  <sheetData>
    <row r="1" spans="1:13" ht="18.75">
      <c r="A1" s="1" t="s">
        <v>0</v>
      </c>
      <c r="C1" s="3"/>
      <c r="D1" s="3"/>
      <c r="E1" s="3"/>
      <c r="F1" s="3"/>
      <c r="G1" s="3"/>
      <c r="H1" s="4"/>
      <c r="I1" s="4"/>
      <c r="J1" s="4"/>
      <c r="K1" s="4"/>
      <c r="M1" s="4"/>
    </row>
    <row r="2" spans="1:7" ht="18.75">
      <c r="A2" s="1" t="s">
        <v>255</v>
      </c>
      <c r="C2" s="5"/>
      <c r="D2" s="3"/>
      <c r="E2" s="3"/>
      <c r="F2" s="3"/>
      <c r="G2" s="5"/>
    </row>
    <row r="3" spans="1:7" ht="18.75">
      <c r="A3" s="7"/>
      <c r="C3" s="5"/>
      <c r="D3" s="3"/>
      <c r="E3" s="3"/>
      <c r="F3" s="3"/>
      <c r="G3" s="5"/>
    </row>
    <row r="4" spans="1:7" ht="18.75">
      <c r="A4" s="1" t="s">
        <v>1</v>
      </c>
      <c r="C4" s="5"/>
      <c r="D4" s="3"/>
      <c r="E4" s="3"/>
      <c r="F4" s="3"/>
      <c r="G4" s="5"/>
    </row>
    <row r="5" spans="1:7" ht="18.75">
      <c r="A5" s="1" t="s">
        <v>40</v>
      </c>
      <c r="C5" s="5"/>
      <c r="D5" s="3"/>
      <c r="E5" s="3"/>
      <c r="F5" s="3"/>
      <c r="G5" s="5"/>
    </row>
    <row r="6" spans="1:7" ht="18.75">
      <c r="A6" s="1"/>
      <c r="C6" s="5"/>
      <c r="D6" s="3"/>
      <c r="E6" s="3"/>
      <c r="F6" s="3"/>
      <c r="G6" s="5"/>
    </row>
    <row r="7" spans="1:7" ht="18.75">
      <c r="A7" s="1" t="s">
        <v>2</v>
      </c>
      <c r="C7" s="5"/>
      <c r="D7" s="3"/>
      <c r="E7" s="3"/>
      <c r="F7" s="3"/>
      <c r="G7" s="5"/>
    </row>
    <row r="8" spans="1:7" ht="75">
      <c r="A8" s="9" t="s">
        <v>41</v>
      </c>
      <c r="C8" s="5"/>
      <c r="D8" s="3"/>
      <c r="E8" s="3"/>
      <c r="F8" s="3"/>
      <c r="G8" s="5"/>
    </row>
    <row r="9" spans="4:6" ht="15.75" thickBot="1">
      <c r="D9" s="2"/>
      <c r="E9" s="2"/>
      <c r="F9" s="2"/>
    </row>
    <row r="10" spans="1:11" ht="19.5" thickBot="1">
      <c r="A10" s="132" t="s">
        <v>5</v>
      </c>
      <c r="B10" s="133"/>
      <c r="C10" s="133"/>
      <c r="D10" s="134"/>
      <c r="E10" s="134"/>
      <c r="F10" s="134"/>
      <c r="G10" s="133"/>
      <c r="H10" s="133"/>
      <c r="I10" s="155"/>
      <c r="J10" s="155"/>
      <c r="K10" s="156"/>
    </row>
    <row r="11" spans="1:22" ht="75.75" thickBot="1">
      <c r="A11" s="305" t="s">
        <v>6</v>
      </c>
      <c r="B11" s="174" t="s">
        <v>7</v>
      </c>
      <c r="C11" s="175" t="s">
        <v>8</v>
      </c>
      <c r="D11" s="186" t="s">
        <v>9</v>
      </c>
      <c r="E11" s="173" t="s">
        <v>235</v>
      </c>
      <c r="F11" s="173" t="s">
        <v>236</v>
      </c>
      <c r="G11" s="174" t="s">
        <v>10</v>
      </c>
      <c r="H11" s="175" t="s">
        <v>231</v>
      </c>
      <c r="I11" s="175" t="s">
        <v>232</v>
      </c>
      <c r="J11" s="176" t="s">
        <v>233</v>
      </c>
      <c r="K11" s="177" t="s">
        <v>234</v>
      </c>
      <c r="L11" s="127"/>
      <c r="Q11" s="9"/>
      <c r="S11" s="11"/>
      <c r="T11" s="12"/>
      <c r="U11" s="13"/>
      <c r="V11" s="14"/>
    </row>
    <row r="12" spans="1:22" ht="240">
      <c r="A12" s="297" t="s">
        <v>42</v>
      </c>
      <c r="B12" s="151" t="s">
        <v>43</v>
      </c>
      <c r="C12" s="178">
        <v>18000</v>
      </c>
      <c r="D12" s="179">
        <f>C12+(C12/100)*21</f>
        <v>21780</v>
      </c>
      <c r="E12" s="180"/>
      <c r="F12" s="180">
        <f>E12*1.21</f>
        <v>0</v>
      </c>
      <c r="G12" s="266">
        <v>30</v>
      </c>
      <c r="H12" s="181">
        <f>C12*G12</f>
        <v>540000</v>
      </c>
      <c r="I12" s="178">
        <f>D12*G12</f>
        <v>653400</v>
      </c>
      <c r="J12" s="267">
        <f>E12*G12</f>
        <v>0</v>
      </c>
      <c r="K12" s="268">
        <f>J12*1.21</f>
        <v>0</v>
      </c>
      <c r="L12" s="126" t="s">
        <v>159</v>
      </c>
      <c r="R12" s="9"/>
      <c r="S12" s="11"/>
      <c r="T12" s="12"/>
      <c r="U12" s="13"/>
      <c r="V12" s="14"/>
    </row>
    <row r="13" spans="1:22" ht="240">
      <c r="A13" s="298" t="s">
        <v>44</v>
      </c>
      <c r="B13" s="137" t="s">
        <v>43</v>
      </c>
      <c r="C13" s="161">
        <v>15000</v>
      </c>
      <c r="D13" s="182">
        <f>C13+(C13/100)*21</f>
        <v>18150</v>
      </c>
      <c r="E13" s="92"/>
      <c r="F13" s="92">
        <f>E13*1.21</f>
        <v>0</v>
      </c>
      <c r="G13" s="269">
        <v>60</v>
      </c>
      <c r="H13" s="157">
        <f>C13*G13</f>
        <v>900000</v>
      </c>
      <c r="I13" s="161">
        <f>D13*G13</f>
        <v>1089000</v>
      </c>
      <c r="J13" s="270">
        <f>E13*G13</f>
        <v>0</v>
      </c>
      <c r="K13" s="271">
        <f>J13*1.21</f>
        <v>0</v>
      </c>
      <c r="L13" s="126" t="s">
        <v>158</v>
      </c>
      <c r="Q13" s="9"/>
      <c r="R13" s="9"/>
      <c r="S13" s="17"/>
      <c r="T13" s="12"/>
      <c r="U13" s="13"/>
      <c r="V13" s="14"/>
    </row>
    <row r="14" spans="1:22" ht="60">
      <c r="A14" s="298" t="s">
        <v>45</v>
      </c>
      <c r="B14" s="137" t="s">
        <v>39</v>
      </c>
      <c r="C14" s="161">
        <v>80000</v>
      </c>
      <c r="D14" s="182">
        <f>C14+(C14/100)*21</f>
        <v>96800</v>
      </c>
      <c r="E14" s="92"/>
      <c r="F14" s="92">
        <f>E14*1.21</f>
        <v>0</v>
      </c>
      <c r="G14" s="269">
        <v>1</v>
      </c>
      <c r="H14" s="157" t="s">
        <v>156</v>
      </c>
      <c r="I14" s="161">
        <f>D14*G14</f>
        <v>96800</v>
      </c>
      <c r="J14" s="270">
        <f>E14*G14</f>
        <v>0</v>
      </c>
      <c r="K14" s="271">
        <f>J14*1.21</f>
        <v>0</v>
      </c>
      <c r="L14" s="126" t="s">
        <v>157</v>
      </c>
      <c r="Q14" s="9"/>
      <c r="R14" s="9"/>
      <c r="S14" s="12"/>
      <c r="T14" s="12"/>
      <c r="U14" s="13"/>
      <c r="V14" s="14"/>
    </row>
    <row r="15" spans="1:12" ht="105">
      <c r="A15" s="298" t="s">
        <v>46</v>
      </c>
      <c r="B15" s="137" t="s">
        <v>47</v>
      </c>
      <c r="C15" s="161">
        <v>4000</v>
      </c>
      <c r="D15" s="182">
        <f>C15+(C15/100)*21</f>
        <v>4840</v>
      </c>
      <c r="E15" s="92"/>
      <c r="F15" s="92">
        <f>E15*1.21</f>
        <v>0</v>
      </c>
      <c r="G15" s="269">
        <v>24</v>
      </c>
      <c r="H15" s="157">
        <f>C15*G15</f>
        <v>96000</v>
      </c>
      <c r="I15" s="161">
        <f>D15*G15</f>
        <v>116160</v>
      </c>
      <c r="J15" s="270">
        <f>E15*G15</f>
        <v>0</v>
      </c>
      <c r="K15" s="271">
        <f>J15*1.21</f>
        <v>0</v>
      </c>
      <c r="L15" s="126" t="s">
        <v>160</v>
      </c>
    </row>
    <row r="16" spans="1:12" ht="15.75" thickBot="1">
      <c r="A16" s="170" t="s">
        <v>4</v>
      </c>
      <c r="B16" s="171"/>
      <c r="C16" s="158"/>
      <c r="D16" s="183"/>
      <c r="E16" s="183"/>
      <c r="F16" s="183"/>
      <c r="G16" s="265"/>
      <c r="H16" s="160"/>
      <c r="I16" s="158">
        <f>SUM(I12:I15)</f>
        <v>1955360</v>
      </c>
      <c r="J16" s="184">
        <f>SUM(J12:J15)</f>
        <v>0</v>
      </c>
      <c r="K16" s="185">
        <f>SUM(K12:K15)</f>
        <v>0</v>
      </c>
      <c r="L16" s="12"/>
    </row>
    <row r="19" spans="1:7" ht="19.5" thickBot="1">
      <c r="A19" s="1" t="s">
        <v>238</v>
      </c>
      <c r="C19" s="5"/>
      <c r="D19" s="3"/>
      <c r="E19" s="3"/>
      <c r="F19" s="3"/>
      <c r="G19" s="5"/>
    </row>
    <row r="20" spans="1:12" ht="15">
      <c r="A20" s="220"/>
      <c r="B20" s="228">
        <v>2017</v>
      </c>
      <c r="C20" s="228"/>
      <c r="D20" s="228">
        <v>2018</v>
      </c>
      <c r="E20" s="228"/>
      <c r="F20" s="228">
        <v>2019</v>
      </c>
      <c r="G20" s="228"/>
      <c r="H20" s="228">
        <v>2020</v>
      </c>
      <c r="I20" s="228"/>
      <c r="J20" s="228">
        <v>2021</v>
      </c>
      <c r="K20" s="228"/>
      <c r="L20" s="229" t="s">
        <v>4</v>
      </c>
    </row>
    <row r="21" spans="1:12" ht="45">
      <c r="A21" s="230"/>
      <c r="B21" s="231" t="s">
        <v>242</v>
      </c>
      <c r="C21" s="231" t="s">
        <v>243</v>
      </c>
      <c r="D21" s="231" t="s">
        <v>242</v>
      </c>
      <c r="E21" s="231" t="s">
        <v>243</v>
      </c>
      <c r="F21" s="231" t="s">
        <v>242</v>
      </c>
      <c r="G21" s="231" t="s">
        <v>243</v>
      </c>
      <c r="H21" s="231" t="s">
        <v>242</v>
      </c>
      <c r="I21" s="231" t="s">
        <v>243</v>
      </c>
      <c r="J21" s="231" t="s">
        <v>242</v>
      </c>
      <c r="K21" s="231" t="s">
        <v>243</v>
      </c>
      <c r="L21" s="232" t="s">
        <v>243</v>
      </c>
    </row>
    <row r="22" spans="1:12" ht="45">
      <c r="A22" s="136" t="s">
        <v>42</v>
      </c>
      <c r="B22" s="117">
        <v>0</v>
      </c>
      <c r="C22" s="117">
        <f>B22*F12</f>
        <v>0</v>
      </c>
      <c r="D22" s="117">
        <v>0</v>
      </c>
      <c r="E22" s="256">
        <f>D22*F12</f>
        <v>0</v>
      </c>
      <c r="F22" s="117">
        <v>10</v>
      </c>
      <c r="G22" s="117">
        <f>F22*F12</f>
        <v>0</v>
      </c>
      <c r="H22" s="117">
        <v>10</v>
      </c>
      <c r="I22" s="117">
        <f>H22*F12</f>
        <v>0</v>
      </c>
      <c r="J22" s="117">
        <v>10</v>
      </c>
      <c r="K22" s="117">
        <f>J22*F12</f>
        <v>0</v>
      </c>
      <c r="L22" s="294">
        <f>C22+E22+G22+I22+K22</f>
        <v>0</v>
      </c>
    </row>
    <row r="23" spans="1:12" ht="60">
      <c r="A23" s="136" t="s">
        <v>44</v>
      </c>
      <c r="B23" s="117">
        <v>0</v>
      </c>
      <c r="C23" s="117">
        <f>B23*F13</f>
        <v>0</v>
      </c>
      <c r="D23" s="117">
        <v>15</v>
      </c>
      <c r="E23" s="256">
        <f>D23*F13</f>
        <v>0</v>
      </c>
      <c r="F23" s="117">
        <v>15</v>
      </c>
      <c r="G23" s="117">
        <f>F23*F13</f>
        <v>0</v>
      </c>
      <c r="H23" s="117">
        <v>15</v>
      </c>
      <c r="I23" s="117">
        <f>H23*F13</f>
        <v>0</v>
      </c>
      <c r="J23" s="117">
        <v>15</v>
      </c>
      <c r="K23" s="117">
        <f>J23*F13</f>
        <v>0</v>
      </c>
      <c r="L23" s="294">
        <f>C23+E23+G23+I23+K23</f>
        <v>0</v>
      </c>
    </row>
    <row r="24" spans="1:12" ht="60">
      <c r="A24" s="136" t="s">
        <v>45</v>
      </c>
      <c r="B24" s="117">
        <v>0</v>
      </c>
      <c r="C24" s="117">
        <f>B24*F14</f>
        <v>0</v>
      </c>
      <c r="D24" s="117">
        <v>0</v>
      </c>
      <c r="E24" s="256">
        <f>D24*F14</f>
        <v>0</v>
      </c>
      <c r="F24" s="117">
        <v>0</v>
      </c>
      <c r="G24" s="117">
        <f>F24*F14</f>
        <v>0</v>
      </c>
      <c r="H24" s="117">
        <v>0</v>
      </c>
      <c r="I24" s="117">
        <f>H24*F14</f>
        <v>0</v>
      </c>
      <c r="J24" s="117">
        <v>1</v>
      </c>
      <c r="K24" s="117">
        <f>J24*F14</f>
        <v>0</v>
      </c>
      <c r="L24" s="294">
        <f>C24+E24+G24+I24+K24</f>
        <v>0</v>
      </c>
    </row>
    <row r="25" spans="1:12" ht="45">
      <c r="A25" s="136" t="s">
        <v>46</v>
      </c>
      <c r="B25" s="117">
        <v>0</v>
      </c>
      <c r="C25" s="117">
        <f>B25*F15</f>
        <v>0</v>
      </c>
      <c r="D25" s="117">
        <v>0</v>
      </c>
      <c r="E25" s="256">
        <f>D25*F15</f>
        <v>0</v>
      </c>
      <c r="F25" s="117">
        <v>12</v>
      </c>
      <c r="G25" s="117">
        <f>F25*F15</f>
        <v>0</v>
      </c>
      <c r="H25" s="117">
        <v>8</v>
      </c>
      <c r="I25" s="117">
        <f>H25*F15</f>
        <v>0</v>
      </c>
      <c r="J25" s="117">
        <v>4</v>
      </c>
      <c r="K25" s="117">
        <f>J25*F15</f>
        <v>0</v>
      </c>
      <c r="L25" s="294">
        <f>C25+E25+G25+I25+K25</f>
        <v>0</v>
      </c>
    </row>
    <row r="26" spans="1:12" ht="15">
      <c r="A26" s="221" t="s">
        <v>4</v>
      </c>
      <c r="B26" s="272"/>
      <c r="C26" s="272">
        <f>SUM(C22:C25)</f>
        <v>0</v>
      </c>
      <c r="D26" s="272"/>
      <c r="E26" s="272">
        <f>SUM(E22:E25)</f>
        <v>0</v>
      </c>
      <c r="F26" s="272"/>
      <c r="G26" s="272">
        <f>SUM(G22:G25)</f>
        <v>0</v>
      </c>
      <c r="H26" s="272"/>
      <c r="I26" s="272">
        <f>SUM(I22:I25)</f>
        <v>0</v>
      </c>
      <c r="J26" s="272"/>
      <c r="K26" s="272">
        <f>SUM(K22:K25)</f>
        <v>0</v>
      </c>
      <c r="L26" s="273">
        <f>SUM(B26:K26)</f>
        <v>0</v>
      </c>
    </row>
    <row r="27" spans="1:12" ht="15.75" thickBot="1">
      <c r="A27" s="140" t="s">
        <v>237</v>
      </c>
      <c r="B27" s="222"/>
      <c r="C27" s="222">
        <v>0</v>
      </c>
      <c r="D27" s="259"/>
      <c r="E27" s="259">
        <v>272250</v>
      </c>
      <c r="F27" s="259"/>
      <c r="G27" s="259">
        <v>548130</v>
      </c>
      <c r="H27" s="259"/>
      <c r="I27" s="259">
        <v>528770</v>
      </c>
      <c r="J27" s="259"/>
      <c r="K27" s="259">
        <v>606210</v>
      </c>
      <c r="L27" s="274">
        <f>SUM(B27:K27)</f>
        <v>1955360</v>
      </c>
    </row>
    <row r="28" spans="1:16" ht="15.75">
      <c r="A28" s="20"/>
      <c r="B28" s="20"/>
      <c r="C28" s="22"/>
      <c r="D28" s="27"/>
      <c r="E28" s="27"/>
      <c r="F28" s="27"/>
      <c r="G28" s="24"/>
      <c r="H28" s="74"/>
      <c r="I28" s="26"/>
      <c r="J28" s="26"/>
      <c r="K28" s="26"/>
      <c r="L28" s="128"/>
      <c r="M28" s="20"/>
      <c r="N28" s="18"/>
      <c r="O28" s="18"/>
      <c r="P28" s="18"/>
    </row>
    <row r="29" spans="1:16" ht="15.75">
      <c r="A29" s="20"/>
      <c r="B29" s="20"/>
      <c r="C29" s="22"/>
      <c r="D29" s="27"/>
      <c r="E29" s="27"/>
      <c r="F29" s="27"/>
      <c r="G29" s="24"/>
      <c r="H29" s="74"/>
      <c r="I29" s="26"/>
      <c r="J29" s="26"/>
      <c r="K29" s="26"/>
      <c r="L29" s="26"/>
      <c r="M29" s="29"/>
      <c r="N29" s="18"/>
      <c r="O29" s="18"/>
      <c r="P29" s="18"/>
    </row>
  </sheetData>
  <sheetProtection/>
  <mergeCells count="5">
    <mergeCell ref="B20:C20"/>
    <mergeCell ref="D20:E20"/>
    <mergeCell ref="F20:G20"/>
    <mergeCell ref="H20:I20"/>
    <mergeCell ref="J20:K2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3" sqref="A3"/>
    </sheetView>
  </sheetViews>
  <sheetFormatPr defaultColWidth="11.28125" defaultRowHeight="15"/>
  <cols>
    <col min="1" max="1" width="49.28125" style="2" customWidth="1"/>
    <col min="2" max="3" width="15.140625" style="2" customWidth="1"/>
    <col min="4" max="6" width="15.140625" style="30" customWidth="1"/>
    <col min="7" max="12" width="15.140625" style="2" customWidth="1"/>
    <col min="13" max="16384" width="11.28125" style="2" customWidth="1"/>
  </cols>
  <sheetData>
    <row r="1" spans="1:13" ht="18.75">
      <c r="A1" s="1" t="s">
        <v>0</v>
      </c>
      <c r="C1" s="3"/>
      <c r="D1" s="3"/>
      <c r="E1" s="3"/>
      <c r="F1" s="3"/>
      <c r="G1" s="3"/>
      <c r="H1" s="4"/>
      <c r="I1" s="4"/>
      <c r="J1" s="4"/>
      <c r="K1" s="4"/>
      <c r="M1" s="4"/>
    </row>
    <row r="2" spans="1:7" ht="18.75">
      <c r="A2" s="1" t="s">
        <v>255</v>
      </c>
      <c r="C2" s="5"/>
      <c r="D2" s="3"/>
      <c r="E2" s="3"/>
      <c r="F2" s="3"/>
      <c r="G2" s="5"/>
    </row>
    <row r="3" spans="1:7" ht="18.75">
      <c r="A3" s="7"/>
      <c r="C3" s="5"/>
      <c r="D3" s="3"/>
      <c r="E3" s="3"/>
      <c r="F3" s="3"/>
      <c r="G3" s="5"/>
    </row>
    <row r="4" spans="1:7" ht="18.75">
      <c r="A4" s="1" t="s">
        <v>1</v>
      </c>
      <c r="C4" s="5"/>
      <c r="D4" s="3"/>
      <c r="E4" s="3"/>
      <c r="F4" s="3"/>
      <c r="G4" s="5"/>
    </row>
    <row r="5" spans="1:7" ht="18.75">
      <c r="A5" s="1" t="s">
        <v>48</v>
      </c>
      <c r="C5" s="5"/>
      <c r="D5" s="3"/>
      <c r="E5" s="3"/>
      <c r="F5" s="3"/>
      <c r="G5" s="5"/>
    </row>
    <row r="6" spans="1:7" ht="18.75">
      <c r="A6" s="1"/>
      <c r="C6" s="5"/>
      <c r="D6" s="3"/>
      <c r="E6" s="3"/>
      <c r="F6" s="3"/>
      <c r="G6" s="5"/>
    </row>
    <row r="7" spans="1:7" ht="18.75">
      <c r="A7" s="1" t="s">
        <v>2</v>
      </c>
      <c r="C7" s="5"/>
      <c r="D7" s="3"/>
      <c r="E7" s="3"/>
      <c r="F7" s="3"/>
      <c r="G7" s="5"/>
    </row>
    <row r="8" spans="1:7" ht="30">
      <c r="A8" s="9" t="s">
        <v>49</v>
      </c>
      <c r="C8" s="5"/>
      <c r="D8" s="3"/>
      <c r="E8" s="3"/>
      <c r="F8" s="3"/>
      <c r="G8" s="5"/>
    </row>
    <row r="9" spans="3:7" ht="15.75" thickBot="1">
      <c r="C9" s="5"/>
      <c r="D9" s="3"/>
      <c r="E9" s="3"/>
      <c r="F9" s="3"/>
      <c r="G9" s="5"/>
    </row>
    <row r="10" spans="1:11" ht="19.5" thickBot="1">
      <c r="A10" s="132" t="s">
        <v>5</v>
      </c>
      <c r="B10" s="133"/>
      <c r="C10" s="133"/>
      <c r="D10" s="134"/>
      <c r="E10" s="134"/>
      <c r="F10" s="134"/>
      <c r="G10" s="133"/>
      <c r="H10" s="133"/>
      <c r="I10" s="155"/>
      <c r="J10" s="155"/>
      <c r="K10" s="156"/>
    </row>
    <row r="11" spans="1:22" ht="75">
      <c r="A11" s="303" t="s">
        <v>6</v>
      </c>
      <c r="B11" s="162" t="s">
        <v>7</v>
      </c>
      <c r="C11" s="163" t="s">
        <v>8</v>
      </c>
      <c r="D11" s="162" t="s">
        <v>9</v>
      </c>
      <c r="E11" s="164" t="s">
        <v>235</v>
      </c>
      <c r="F11" s="164" t="s">
        <v>236</v>
      </c>
      <c r="G11" s="162" t="s">
        <v>10</v>
      </c>
      <c r="H11" s="163" t="s">
        <v>231</v>
      </c>
      <c r="I11" s="163" t="s">
        <v>232</v>
      </c>
      <c r="J11" s="165" t="s">
        <v>233</v>
      </c>
      <c r="K11" s="166" t="s">
        <v>234</v>
      </c>
      <c r="L11" s="127"/>
      <c r="Q11" s="9"/>
      <c r="S11" s="11"/>
      <c r="T11" s="12"/>
      <c r="U11" s="13"/>
      <c r="V11" s="14"/>
    </row>
    <row r="12" spans="1:22" ht="165">
      <c r="A12" s="298" t="s">
        <v>50</v>
      </c>
      <c r="B12" s="137" t="s">
        <v>51</v>
      </c>
      <c r="C12" s="161">
        <v>40000</v>
      </c>
      <c r="D12" s="182">
        <f>C12+(C12/100)*21</f>
        <v>48400</v>
      </c>
      <c r="E12" s="92"/>
      <c r="F12" s="92">
        <f>E12*1.21</f>
        <v>0</v>
      </c>
      <c r="G12" s="269">
        <v>5</v>
      </c>
      <c r="H12" s="157">
        <f>C12*G12</f>
        <v>200000</v>
      </c>
      <c r="I12" s="161">
        <f>D12*G12</f>
        <v>242000</v>
      </c>
      <c r="J12" s="270">
        <f>E12*G12</f>
        <v>0</v>
      </c>
      <c r="K12" s="271">
        <f>J12*1.21</f>
        <v>0</v>
      </c>
      <c r="L12" s="126" t="s">
        <v>162</v>
      </c>
      <c r="R12" s="9"/>
      <c r="S12" s="11"/>
      <c r="T12" s="12"/>
      <c r="U12" s="13"/>
      <c r="V12" s="14"/>
    </row>
    <row r="13" spans="1:22" ht="120">
      <c r="A13" s="298" t="s">
        <v>52</v>
      </c>
      <c r="B13" s="137" t="s">
        <v>53</v>
      </c>
      <c r="C13" s="161">
        <v>12000</v>
      </c>
      <c r="D13" s="182">
        <f>C13+(C13/100)*21</f>
        <v>14520</v>
      </c>
      <c r="E13" s="92"/>
      <c r="F13" s="92">
        <f>E13*1.21</f>
        <v>0</v>
      </c>
      <c r="G13" s="269">
        <v>5</v>
      </c>
      <c r="H13" s="157">
        <f>C13*G13</f>
        <v>60000</v>
      </c>
      <c r="I13" s="161">
        <f>D13*G13</f>
        <v>72600</v>
      </c>
      <c r="J13" s="270">
        <f>E13*G13</f>
        <v>0</v>
      </c>
      <c r="K13" s="271">
        <f>J13*1.21</f>
        <v>0</v>
      </c>
      <c r="L13" s="126" t="s">
        <v>161</v>
      </c>
      <c r="Q13" s="9"/>
      <c r="R13" s="9"/>
      <c r="S13" s="17"/>
      <c r="T13" s="12"/>
      <c r="U13" s="13"/>
      <c r="V13" s="14"/>
    </row>
    <row r="14" spans="1:22" ht="135">
      <c r="A14" s="298" t="s">
        <v>54</v>
      </c>
      <c r="B14" s="137" t="s">
        <v>55</v>
      </c>
      <c r="C14" s="161">
        <v>58000</v>
      </c>
      <c r="D14" s="182">
        <f>C14+(C14/100)*21</f>
        <v>70180</v>
      </c>
      <c r="E14" s="92"/>
      <c r="F14" s="92">
        <f>E14*1.21</f>
        <v>0</v>
      </c>
      <c r="G14" s="269">
        <v>5</v>
      </c>
      <c r="H14" s="157">
        <f>C14*G14</f>
        <v>290000</v>
      </c>
      <c r="I14" s="161">
        <f>D14*G14</f>
        <v>350900</v>
      </c>
      <c r="J14" s="270">
        <f>E14*G14</f>
        <v>0</v>
      </c>
      <c r="K14" s="271">
        <f>J14*1.21</f>
        <v>0</v>
      </c>
      <c r="L14" s="126" t="s">
        <v>163</v>
      </c>
      <c r="Q14" s="9"/>
      <c r="R14" s="9"/>
      <c r="S14" s="12"/>
      <c r="T14" s="12"/>
      <c r="U14" s="13"/>
      <c r="V14" s="14"/>
    </row>
    <row r="15" spans="1:12" ht="270">
      <c r="A15" s="298" t="s">
        <v>56</v>
      </c>
      <c r="B15" s="137" t="s">
        <v>57</v>
      </c>
      <c r="C15" s="161">
        <v>7000</v>
      </c>
      <c r="D15" s="182">
        <f>C15+(C15/100)*21</f>
        <v>8470</v>
      </c>
      <c r="E15" s="92"/>
      <c r="F15" s="92">
        <f>E15*1.21</f>
        <v>0</v>
      </c>
      <c r="G15" s="269">
        <v>160</v>
      </c>
      <c r="H15" s="157">
        <f>C15*G15</f>
        <v>1120000</v>
      </c>
      <c r="I15" s="161">
        <f>D15*G15</f>
        <v>1355200</v>
      </c>
      <c r="J15" s="270">
        <f>E15*G15</f>
        <v>0</v>
      </c>
      <c r="K15" s="271">
        <f>J15*1.21</f>
        <v>0</v>
      </c>
      <c r="L15" s="126" t="s">
        <v>194</v>
      </c>
    </row>
    <row r="16" spans="1:12" ht="180">
      <c r="A16" s="298" t="s">
        <v>58</v>
      </c>
      <c r="B16" s="137" t="s">
        <v>59</v>
      </c>
      <c r="C16" s="161">
        <v>280</v>
      </c>
      <c r="D16" s="182">
        <f>C16+(C16/100)*21</f>
        <v>338.8</v>
      </c>
      <c r="E16" s="92"/>
      <c r="F16" s="92">
        <f>E16*1.21</f>
        <v>0</v>
      </c>
      <c r="G16" s="269">
        <v>800</v>
      </c>
      <c r="H16" s="157">
        <f>C16*G16</f>
        <v>224000</v>
      </c>
      <c r="I16" s="161">
        <f>D16*G16</f>
        <v>271040</v>
      </c>
      <c r="J16" s="270">
        <f>E16*G16</f>
        <v>0</v>
      </c>
      <c r="K16" s="271">
        <f>J16*1.21</f>
        <v>0</v>
      </c>
      <c r="L16" s="126" t="s">
        <v>164</v>
      </c>
    </row>
    <row r="17" spans="1:12" ht="15.75" thickBot="1">
      <c r="A17" s="302" t="s">
        <v>4</v>
      </c>
      <c r="B17" s="171"/>
      <c r="C17" s="158"/>
      <c r="D17" s="183"/>
      <c r="E17" s="183"/>
      <c r="F17" s="183"/>
      <c r="G17" s="265"/>
      <c r="H17" s="160"/>
      <c r="I17" s="158">
        <f>SUM(I12:I16)</f>
        <v>2291740</v>
      </c>
      <c r="J17" s="184">
        <f>SUM(J12:J16)</f>
        <v>0</v>
      </c>
      <c r="K17" s="185">
        <f>SUM(K12:K16)</f>
        <v>0</v>
      </c>
      <c r="L17" s="12"/>
    </row>
    <row r="20" spans="1:7" ht="19.5" thickBot="1">
      <c r="A20" s="1" t="s">
        <v>238</v>
      </c>
      <c r="C20" s="5"/>
      <c r="D20" s="3"/>
      <c r="E20" s="3"/>
      <c r="F20" s="3"/>
      <c r="G20" s="5"/>
    </row>
    <row r="21" spans="1:12" ht="15">
      <c r="A21" s="220"/>
      <c r="B21" s="228">
        <v>2017</v>
      </c>
      <c r="C21" s="228"/>
      <c r="D21" s="228">
        <v>2018</v>
      </c>
      <c r="E21" s="228"/>
      <c r="F21" s="228">
        <v>2019</v>
      </c>
      <c r="G21" s="228"/>
      <c r="H21" s="228">
        <v>2020</v>
      </c>
      <c r="I21" s="228"/>
      <c r="J21" s="228">
        <v>2021</v>
      </c>
      <c r="K21" s="228"/>
      <c r="L21" s="229" t="s">
        <v>4</v>
      </c>
    </row>
    <row r="22" spans="1:12" ht="45">
      <c r="A22" s="230"/>
      <c r="B22" s="231" t="s">
        <v>242</v>
      </c>
      <c r="C22" s="231" t="s">
        <v>243</v>
      </c>
      <c r="D22" s="231" t="s">
        <v>242</v>
      </c>
      <c r="E22" s="231" t="s">
        <v>243</v>
      </c>
      <c r="F22" s="231" t="s">
        <v>242</v>
      </c>
      <c r="G22" s="231" t="s">
        <v>243</v>
      </c>
      <c r="H22" s="231" t="s">
        <v>242</v>
      </c>
      <c r="I22" s="231" t="s">
        <v>243</v>
      </c>
      <c r="J22" s="231" t="s">
        <v>242</v>
      </c>
      <c r="K22" s="231" t="s">
        <v>243</v>
      </c>
      <c r="L22" s="232" t="s">
        <v>243</v>
      </c>
    </row>
    <row r="23" spans="1:12" ht="30">
      <c r="A23" s="136" t="s">
        <v>50</v>
      </c>
      <c r="B23" s="117">
        <v>0</v>
      </c>
      <c r="C23" s="117">
        <f>B23*F12</f>
        <v>0</v>
      </c>
      <c r="D23" s="117">
        <v>1</v>
      </c>
      <c r="E23" s="256">
        <f>D23*F12</f>
        <v>0</v>
      </c>
      <c r="F23" s="117">
        <v>2</v>
      </c>
      <c r="G23" s="117">
        <f>F23*F12</f>
        <v>0</v>
      </c>
      <c r="H23" s="117">
        <v>1</v>
      </c>
      <c r="I23" s="117">
        <f>H23*F12</f>
        <v>0</v>
      </c>
      <c r="J23" s="117">
        <v>1</v>
      </c>
      <c r="K23" s="117">
        <f>J23*F12</f>
        <v>0</v>
      </c>
      <c r="L23" s="294">
        <f>C23+E23+G23+I23+K23</f>
        <v>0</v>
      </c>
    </row>
    <row r="24" spans="1:12" ht="15">
      <c r="A24" s="136" t="s">
        <v>52</v>
      </c>
      <c r="B24" s="117">
        <v>0</v>
      </c>
      <c r="C24" s="117">
        <f>B24*F13</f>
        <v>0</v>
      </c>
      <c r="D24" s="117">
        <v>1</v>
      </c>
      <c r="E24" s="256">
        <f>D24*F13</f>
        <v>0</v>
      </c>
      <c r="F24" s="117">
        <v>2</v>
      </c>
      <c r="G24" s="117">
        <f>F24*F13</f>
        <v>0</v>
      </c>
      <c r="H24" s="117">
        <v>1</v>
      </c>
      <c r="I24" s="117">
        <f>H24*F13</f>
        <v>0</v>
      </c>
      <c r="J24" s="117">
        <v>1</v>
      </c>
      <c r="K24" s="117">
        <f>J24*F13</f>
        <v>0</v>
      </c>
      <c r="L24" s="294">
        <f>C24+E24+G24+I24+K24</f>
        <v>0</v>
      </c>
    </row>
    <row r="25" spans="1:12" ht="30">
      <c r="A25" s="136" t="s">
        <v>54</v>
      </c>
      <c r="B25" s="117">
        <v>0</v>
      </c>
      <c r="C25" s="117">
        <f>B25*F14</f>
        <v>0</v>
      </c>
      <c r="D25" s="117">
        <v>1</v>
      </c>
      <c r="E25" s="256">
        <f>D25*F14</f>
        <v>0</v>
      </c>
      <c r="F25" s="117">
        <v>2</v>
      </c>
      <c r="G25" s="117">
        <f>F25*F14</f>
        <v>0</v>
      </c>
      <c r="H25" s="117">
        <v>1</v>
      </c>
      <c r="I25" s="117">
        <f>H25*F14</f>
        <v>0</v>
      </c>
      <c r="J25" s="117">
        <v>1</v>
      </c>
      <c r="K25" s="117">
        <f>J25*F14</f>
        <v>0</v>
      </c>
      <c r="L25" s="294">
        <f>C25+E25+G25+I25+K25</f>
        <v>0</v>
      </c>
    </row>
    <row r="26" spans="1:12" ht="45">
      <c r="A26" s="136" t="s">
        <v>56</v>
      </c>
      <c r="B26" s="117">
        <v>0</v>
      </c>
      <c r="C26" s="117">
        <f>B26*F15</f>
        <v>0</v>
      </c>
      <c r="D26" s="117">
        <v>35</v>
      </c>
      <c r="E26" s="256">
        <f>D26*F15</f>
        <v>0</v>
      </c>
      <c r="F26" s="117">
        <v>55</v>
      </c>
      <c r="G26" s="117">
        <f>F26*F15</f>
        <v>0</v>
      </c>
      <c r="H26" s="117">
        <v>35</v>
      </c>
      <c r="I26" s="117">
        <f>H26*F15</f>
        <v>0</v>
      </c>
      <c r="J26" s="117">
        <v>35</v>
      </c>
      <c r="K26" s="117">
        <f>J26*F15</f>
        <v>0</v>
      </c>
      <c r="L26" s="294">
        <f>C26+E26+G26+I26+K26</f>
        <v>0</v>
      </c>
    </row>
    <row r="27" spans="1:12" ht="30">
      <c r="A27" s="136" t="s">
        <v>58</v>
      </c>
      <c r="B27" s="117">
        <v>0</v>
      </c>
      <c r="C27" s="117">
        <f>B27*F16</f>
        <v>0</v>
      </c>
      <c r="D27" s="117">
        <v>0</v>
      </c>
      <c r="E27" s="256">
        <f>D27*F16</f>
        <v>0</v>
      </c>
      <c r="F27" s="117">
        <v>400</v>
      </c>
      <c r="G27" s="117">
        <f>F27*F16</f>
        <v>0</v>
      </c>
      <c r="H27" s="117">
        <v>300</v>
      </c>
      <c r="I27" s="117">
        <f>H27*F16</f>
        <v>0</v>
      </c>
      <c r="J27" s="117">
        <v>100</v>
      </c>
      <c r="K27" s="117">
        <f>J27*F16</f>
        <v>0</v>
      </c>
      <c r="L27" s="294">
        <f>C27+E27+G27+I27+K27</f>
        <v>0</v>
      </c>
    </row>
    <row r="28" spans="1:12" ht="15">
      <c r="A28" s="234" t="s">
        <v>4</v>
      </c>
      <c r="B28" s="272"/>
      <c r="C28" s="272">
        <f>SUM(C23:C27)</f>
        <v>0</v>
      </c>
      <c r="D28" s="272"/>
      <c r="E28" s="272">
        <f>SUM(E23:E27)</f>
        <v>0</v>
      </c>
      <c r="F28" s="272"/>
      <c r="G28" s="272">
        <f>SUM(G23:G27)</f>
        <v>0</v>
      </c>
      <c r="H28" s="272"/>
      <c r="I28" s="272">
        <f>SUM(I23:I27)</f>
        <v>0</v>
      </c>
      <c r="J28" s="272"/>
      <c r="K28" s="272">
        <f>SUM(K23:K27)</f>
        <v>0</v>
      </c>
      <c r="L28" s="273">
        <f>SUM(B28:K28)</f>
        <v>0</v>
      </c>
    </row>
    <row r="29" spans="1:12" ht="15.75" thickBot="1">
      <c r="A29" s="140" t="s">
        <v>237</v>
      </c>
      <c r="B29" s="222"/>
      <c r="C29" s="222">
        <v>0</v>
      </c>
      <c r="D29" s="222"/>
      <c r="E29" s="222">
        <v>429550</v>
      </c>
      <c r="F29" s="222"/>
      <c r="G29" s="222">
        <v>867570</v>
      </c>
      <c r="H29" s="222"/>
      <c r="I29" s="222">
        <v>531190</v>
      </c>
      <c r="J29" s="222"/>
      <c r="K29" s="222">
        <v>463430</v>
      </c>
      <c r="L29" s="235">
        <f>SUM(B29:K29)</f>
        <v>2291740</v>
      </c>
    </row>
    <row r="30" spans="1:12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</sheetData>
  <sheetProtection/>
  <mergeCells count="5">
    <mergeCell ref="B21:C21"/>
    <mergeCell ref="D21:E21"/>
    <mergeCell ref="F21:G21"/>
    <mergeCell ref="H21:I21"/>
    <mergeCell ref="J21:K2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3" sqref="A3"/>
    </sheetView>
  </sheetViews>
  <sheetFormatPr defaultColWidth="11.28125" defaultRowHeight="15"/>
  <cols>
    <col min="1" max="1" width="49.28125" style="2" customWidth="1"/>
    <col min="2" max="3" width="15.140625" style="2" customWidth="1"/>
    <col min="4" max="6" width="15.140625" style="30" customWidth="1"/>
    <col min="7" max="12" width="15.140625" style="2" customWidth="1"/>
    <col min="13" max="16384" width="11.28125" style="2" customWidth="1"/>
  </cols>
  <sheetData>
    <row r="1" spans="1:13" ht="18.75">
      <c r="A1" s="1" t="s">
        <v>0</v>
      </c>
      <c r="C1" s="3"/>
      <c r="D1" s="3"/>
      <c r="E1" s="3"/>
      <c r="F1" s="3"/>
      <c r="G1" s="3"/>
      <c r="H1" s="4"/>
      <c r="I1" s="4"/>
      <c r="J1" s="4"/>
      <c r="K1" s="4"/>
      <c r="M1" s="4"/>
    </row>
    <row r="2" spans="1:7" ht="18.75">
      <c r="A2" s="1" t="s">
        <v>255</v>
      </c>
      <c r="C2" s="5"/>
      <c r="D2" s="3"/>
      <c r="E2" s="3"/>
      <c r="F2" s="3"/>
      <c r="G2" s="5"/>
    </row>
    <row r="3" spans="1:7" ht="18.75">
      <c r="A3" s="7"/>
      <c r="C3" s="5"/>
      <c r="D3" s="3"/>
      <c r="E3" s="3"/>
      <c r="F3" s="3"/>
      <c r="G3" s="5"/>
    </row>
    <row r="4" spans="1:7" ht="18.75">
      <c r="A4" s="1" t="s">
        <v>1</v>
      </c>
      <c r="C4" s="5"/>
      <c r="D4" s="3"/>
      <c r="E4" s="3"/>
      <c r="F4" s="3"/>
      <c r="G4" s="5"/>
    </row>
    <row r="5" spans="1:7" ht="18.75">
      <c r="A5" s="1" t="s">
        <v>60</v>
      </c>
      <c r="C5" s="5"/>
      <c r="D5" s="3"/>
      <c r="E5" s="3"/>
      <c r="F5" s="3"/>
      <c r="G5" s="5"/>
    </row>
    <row r="6" spans="1:7" ht="18.75">
      <c r="A6" s="1"/>
      <c r="C6" s="5"/>
      <c r="D6" s="3"/>
      <c r="E6" s="3"/>
      <c r="F6" s="3"/>
      <c r="G6" s="5"/>
    </row>
    <row r="7" spans="1:7" ht="18.75">
      <c r="A7" s="1" t="s">
        <v>2</v>
      </c>
      <c r="C7" s="5"/>
      <c r="D7" s="3"/>
      <c r="E7" s="3"/>
      <c r="F7" s="3"/>
      <c r="G7" s="5"/>
    </row>
    <row r="8" spans="1:7" ht="30">
      <c r="A8" s="9" t="s">
        <v>61</v>
      </c>
      <c r="C8" s="5"/>
      <c r="D8" s="3"/>
      <c r="E8" s="3"/>
      <c r="F8" s="3"/>
      <c r="G8" s="5"/>
    </row>
    <row r="9" spans="4:6" ht="15.75" thickBot="1">
      <c r="D9" s="2"/>
      <c r="E9" s="2"/>
      <c r="F9" s="2"/>
    </row>
    <row r="10" spans="1:11" ht="19.5" thickBot="1">
      <c r="A10" s="132" t="s">
        <v>5</v>
      </c>
      <c r="B10" s="133"/>
      <c r="C10" s="133"/>
      <c r="D10" s="134"/>
      <c r="E10" s="187"/>
      <c r="F10" s="187"/>
      <c r="G10" s="155"/>
      <c r="H10" s="155"/>
      <c r="I10" s="155"/>
      <c r="J10" s="155"/>
      <c r="K10" s="156"/>
    </row>
    <row r="11" spans="1:22" ht="75">
      <c r="A11" s="303" t="s">
        <v>6</v>
      </c>
      <c r="B11" s="162" t="s">
        <v>7</v>
      </c>
      <c r="C11" s="163" t="s">
        <v>8</v>
      </c>
      <c r="D11" s="162" t="s">
        <v>9</v>
      </c>
      <c r="E11" s="164" t="s">
        <v>235</v>
      </c>
      <c r="F11" s="164" t="s">
        <v>236</v>
      </c>
      <c r="G11" s="162" t="s">
        <v>10</v>
      </c>
      <c r="H11" s="163" t="s">
        <v>231</v>
      </c>
      <c r="I11" s="163" t="s">
        <v>232</v>
      </c>
      <c r="J11" s="165" t="s">
        <v>233</v>
      </c>
      <c r="K11" s="166" t="s">
        <v>234</v>
      </c>
      <c r="L11" s="127"/>
      <c r="Q11" s="9"/>
      <c r="S11" s="11"/>
      <c r="T11" s="12"/>
      <c r="U11" s="13"/>
      <c r="V11" s="14"/>
    </row>
    <row r="12" spans="1:22" ht="210">
      <c r="A12" s="298" t="s">
        <v>62</v>
      </c>
      <c r="B12" s="137" t="s">
        <v>63</v>
      </c>
      <c r="C12" s="161">
        <v>220000</v>
      </c>
      <c r="D12" s="182">
        <f>C12+(C12/100)*21</f>
        <v>266200</v>
      </c>
      <c r="E12" s="92"/>
      <c r="F12" s="92">
        <f>E12*1.21</f>
        <v>0</v>
      </c>
      <c r="G12" s="269">
        <v>1</v>
      </c>
      <c r="H12" s="157">
        <f>C12*G12</f>
        <v>220000</v>
      </c>
      <c r="I12" s="161">
        <f>D12*G12</f>
        <v>266200</v>
      </c>
      <c r="J12" s="270">
        <f>G12*E12</f>
        <v>0</v>
      </c>
      <c r="K12" s="271">
        <f>J12*1.21</f>
        <v>0</v>
      </c>
      <c r="L12" s="129" t="s">
        <v>167</v>
      </c>
      <c r="R12" s="9"/>
      <c r="S12" s="11"/>
      <c r="T12" s="12"/>
      <c r="U12" s="13"/>
      <c r="V12" s="14"/>
    </row>
    <row r="13" spans="1:22" ht="75">
      <c r="A13" s="298" t="s">
        <v>64</v>
      </c>
      <c r="B13" s="137" t="s">
        <v>65</v>
      </c>
      <c r="C13" s="161">
        <v>145000</v>
      </c>
      <c r="D13" s="182">
        <f>C13+(C13/100)*21</f>
        <v>175450</v>
      </c>
      <c r="E13" s="92"/>
      <c r="F13" s="92">
        <f>E13*1.21</f>
        <v>0</v>
      </c>
      <c r="G13" s="269">
        <v>1</v>
      </c>
      <c r="H13" s="157">
        <f>C13*G13</f>
        <v>145000</v>
      </c>
      <c r="I13" s="161">
        <f>D13*G13</f>
        <v>175450</v>
      </c>
      <c r="J13" s="270">
        <f>G13*E13</f>
        <v>0</v>
      </c>
      <c r="K13" s="271">
        <f>J13*1.21</f>
        <v>0</v>
      </c>
      <c r="L13" s="129" t="s">
        <v>165</v>
      </c>
      <c r="Q13" s="9"/>
      <c r="R13" s="9"/>
      <c r="S13" s="17"/>
      <c r="T13" s="12"/>
      <c r="U13" s="13"/>
      <c r="V13" s="14"/>
    </row>
    <row r="14" spans="1:22" ht="195">
      <c r="A14" s="298" t="s">
        <v>166</v>
      </c>
      <c r="B14" s="137" t="s">
        <v>66</v>
      </c>
      <c r="C14" s="161">
        <v>95500</v>
      </c>
      <c r="D14" s="182">
        <f>C14+(C14/100)*21</f>
        <v>115555</v>
      </c>
      <c r="E14" s="92"/>
      <c r="F14" s="92">
        <f>E14*1.21</f>
        <v>0</v>
      </c>
      <c r="G14" s="269">
        <v>1</v>
      </c>
      <c r="H14" s="157">
        <f>C14*G14</f>
        <v>95500</v>
      </c>
      <c r="I14" s="161">
        <f>D14*G14</f>
        <v>115555</v>
      </c>
      <c r="J14" s="270">
        <f>G14*E14</f>
        <v>0</v>
      </c>
      <c r="K14" s="271">
        <f>J14*1.21</f>
        <v>0</v>
      </c>
      <c r="L14" s="126" t="s">
        <v>201</v>
      </c>
      <c r="Q14" s="9"/>
      <c r="R14" s="9"/>
      <c r="S14" s="12"/>
      <c r="T14" s="12"/>
      <c r="U14" s="13"/>
      <c r="V14" s="14"/>
    </row>
    <row r="15" spans="1:12" ht="15.75" thickBot="1">
      <c r="A15" s="302" t="s">
        <v>4</v>
      </c>
      <c r="B15" s="171"/>
      <c r="C15" s="158"/>
      <c r="D15" s="183"/>
      <c r="E15" s="183"/>
      <c r="F15" s="183"/>
      <c r="G15" s="265"/>
      <c r="H15" s="160"/>
      <c r="I15" s="158">
        <f>SUM(I12:I14)</f>
        <v>557205</v>
      </c>
      <c r="J15" s="184">
        <f>SUM(J12:J14)</f>
        <v>0</v>
      </c>
      <c r="K15" s="185">
        <f>SUM(K12:K14)</f>
        <v>0</v>
      </c>
      <c r="L15" s="12"/>
    </row>
    <row r="18" spans="1:7" ht="19.5" thickBot="1">
      <c r="A18" s="1" t="s">
        <v>238</v>
      </c>
      <c r="C18" s="5"/>
      <c r="D18" s="3"/>
      <c r="E18" s="3"/>
      <c r="F18" s="3"/>
      <c r="G18" s="5"/>
    </row>
    <row r="19" spans="1:12" ht="15">
      <c r="A19" s="220"/>
      <c r="B19" s="228">
        <v>2017</v>
      </c>
      <c r="C19" s="228"/>
      <c r="D19" s="228">
        <v>2018</v>
      </c>
      <c r="E19" s="228"/>
      <c r="F19" s="228">
        <v>2019</v>
      </c>
      <c r="G19" s="228"/>
      <c r="H19" s="228">
        <v>2020</v>
      </c>
      <c r="I19" s="228"/>
      <c r="J19" s="228">
        <v>2021</v>
      </c>
      <c r="K19" s="228"/>
      <c r="L19" s="229" t="s">
        <v>4</v>
      </c>
    </row>
    <row r="20" spans="1:12" ht="45">
      <c r="A20" s="230"/>
      <c r="B20" s="231" t="s">
        <v>242</v>
      </c>
      <c r="C20" s="231" t="s">
        <v>243</v>
      </c>
      <c r="D20" s="231" t="s">
        <v>242</v>
      </c>
      <c r="E20" s="231" t="s">
        <v>243</v>
      </c>
      <c r="F20" s="231" t="s">
        <v>242</v>
      </c>
      <c r="G20" s="231" t="s">
        <v>243</v>
      </c>
      <c r="H20" s="231" t="s">
        <v>242</v>
      </c>
      <c r="I20" s="231" t="s">
        <v>243</v>
      </c>
      <c r="J20" s="231" t="s">
        <v>242</v>
      </c>
      <c r="K20" s="231" t="s">
        <v>243</v>
      </c>
      <c r="L20" s="232" t="s">
        <v>243</v>
      </c>
    </row>
    <row r="21" spans="1:12" ht="30">
      <c r="A21" s="136" t="s">
        <v>62</v>
      </c>
      <c r="B21" s="117">
        <v>0</v>
      </c>
      <c r="C21" s="117">
        <f>B21*F12</f>
        <v>0</v>
      </c>
      <c r="D21" s="117">
        <v>1</v>
      </c>
      <c r="E21" s="256">
        <f>D21*F12</f>
        <v>0</v>
      </c>
      <c r="F21" s="117">
        <v>0</v>
      </c>
      <c r="G21" s="117">
        <f>F21*F12</f>
        <v>0</v>
      </c>
      <c r="H21" s="117">
        <v>0</v>
      </c>
      <c r="I21" s="117">
        <f>H21*F12</f>
        <v>0</v>
      </c>
      <c r="J21" s="117">
        <v>0</v>
      </c>
      <c r="K21" s="117">
        <f>J21*F12</f>
        <v>0</v>
      </c>
      <c r="L21" s="294">
        <f>C21+E21+G21+I21+K21</f>
        <v>0</v>
      </c>
    </row>
    <row r="22" spans="1:12" ht="30">
      <c r="A22" s="136" t="s">
        <v>64</v>
      </c>
      <c r="B22" s="117">
        <v>0</v>
      </c>
      <c r="C22" s="117">
        <f>B22*F13</f>
        <v>0</v>
      </c>
      <c r="D22" s="117">
        <v>1</v>
      </c>
      <c r="E22" s="256">
        <f>D22*F13</f>
        <v>0</v>
      </c>
      <c r="F22" s="117">
        <v>0</v>
      </c>
      <c r="G22" s="117">
        <f>F22*F13</f>
        <v>0</v>
      </c>
      <c r="H22" s="117">
        <v>0</v>
      </c>
      <c r="I22" s="117">
        <f>H22*F13</f>
        <v>0</v>
      </c>
      <c r="J22" s="117">
        <v>0</v>
      </c>
      <c r="K22" s="117">
        <f>J22*F13</f>
        <v>0</v>
      </c>
      <c r="L22" s="294">
        <f>C22+E22+G22+I22+K22</f>
        <v>0</v>
      </c>
    </row>
    <row r="23" spans="1:12" ht="60">
      <c r="A23" s="136" t="s">
        <v>166</v>
      </c>
      <c r="B23" s="117">
        <v>0</v>
      </c>
      <c r="C23" s="117">
        <f>B23*F14</f>
        <v>0</v>
      </c>
      <c r="D23" s="117">
        <v>0</v>
      </c>
      <c r="E23" s="256">
        <f>D23*F14</f>
        <v>0</v>
      </c>
      <c r="F23" s="117">
        <v>1</v>
      </c>
      <c r="G23" s="117">
        <f>F23*F14</f>
        <v>0</v>
      </c>
      <c r="H23" s="117">
        <v>0</v>
      </c>
      <c r="I23" s="117">
        <f>H23*F14</f>
        <v>0</v>
      </c>
      <c r="J23" s="117">
        <v>0</v>
      </c>
      <c r="K23" s="117">
        <f>J23*F14</f>
        <v>0</v>
      </c>
      <c r="L23" s="294">
        <f>C23+E23+G23+I23+K23</f>
        <v>0</v>
      </c>
    </row>
    <row r="24" spans="1:12" s="4" customFormat="1" ht="15">
      <c r="A24" s="233" t="s">
        <v>4</v>
      </c>
      <c r="B24" s="257"/>
      <c r="C24" s="257">
        <f>SUM(C21:C23)</f>
        <v>0</v>
      </c>
      <c r="D24" s="257"/>
      <c r="E24" s="257">
        <f>SUM(E21:E23)</f>
        <v>0</v>
      </c>
      <c r="F24" s="257"/>
      <c r="G24" s="257">
        <f>SUM(G21:G23)</f>
        <v>0</v>
      </c>
      <c r="H24" s="257"/>
      <c r="I24" s="257">
        <f>SUM(I21:I23)</f>
        <v>0</v>
      </c>
      <c r="J24" s="257"/>
      <c r="K24" s="257">
        <f>SUM(K21:K23)</f>
        <v>0</v>
      </c>
      <c r="L24" s="275">
        <f>SUM(B24:K24)</f>
        <v>0</v>
      </c>
    </row>
    <row r="25" spans="1:12" ht="15.75" thickBot="1">
      <c r="A25" s="140" t="s">
        <v>237</v>
      </c>
      <c r="B25" s="222"/>
      <c r="C25" s="222">
        <v>0</v>
      </c>
      <c r="D25" s="222"/>
      <c r="E25" s="222">
        <v>441650</v>
      </c>
      <c r="F25" s="222"/>
      <c r="G25" s="222">
        <v>115555</v>
      </c>
      <c r="H25" s="222"/>
      <c r="I25" s="222">
        <v>0</v>
      </c>
      <c r="J25" s="222"/>
      <c r="K25" s="222">
        <v>0</v>
      </c>
      <c r="L25" s="223">
        <f>SUM(B25:K25)</f>
        <v>557205</v>
      </c>
    </row>
    <row r="26" spans="1:12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</sheetData>
  <sheetProtection/>
  <mergeCells count="5">
    <mergeCell ref="B19:C19"/>
    <mergeCell ref="D19:E19"/>
    <mergeCell ref="F19:G19"/>
    <mergeCell ref="H19:I19"/>
    <mergeCell ref="J19:K19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1">
      <selection activeCell="A13" sqref="A13"/>
    </sheetView>
  </sheetViews>
  <sheetFormatPr defaultColWidth="11.28125" defaultRowHeight="15"/>
  <cols>
    <col min="1" max="1" width="49.28125" style="2" customWidth="1"/>
    <col min="2" max="3" width="15.140625" style="2" customWidth="1"/>
    <col min="4" max="6" width="15.140625" style="30" customWidth="1"/>
    <col min="7" max="12" width="15.140625" style="2" customWidth="1"/>
    <col min="13" max="16384" width="11.28125" style="2" customWidth="1"/>
  </cols>
  <sheetData>
    <row r="1" spans="1:13" ht="18.75">
      <c r="A1" s="1" t="s">
        <v>0</v>
      </c>
      <c r="C1" s="3"/>
      <c r="D1" s="3"/>
      <c r="E1" s="3"/>
      <c r="F1" s="3"/>
      <c r="G1" s="3"/>
      <c r="H1" s="4"/>
      <c r="I1" s="4"/>
      <c r="J1" s="4"/>
      <c r="K1" s="4"/>
      <c r="M1" s="4"/>
    </row>
    <row r="2" spans="1:7" ht="18.75">
      <c r="A2" s="1" t="s">
        <v>253</v>
      </c>
      <c r="C2" s="5"/>
      <c r="D2" s="3"/>
      <c r="E2" s="3"/>
      <c r="F2" s="3"/>
      <c r="G2" s="5"/>
    </row>
    <row r="3" spans="1:7" ht="18.75">
      <c r="A3" s="7"/>
      <c r="C3" s="5"/>
      <c r="D3" s="3"/>
      <c r="E3" s="3"/>
      <c r="F3" s="3"/>
      <c r="G3" s="5"/>
    </row>
    <row r="4" spans="1:7" ht="18.75">
      <c r="A4" s="1" t="s">
        <v>1</v>
      </c>
      <c r="C4" s="5"/>
      <c r="D4" s="3"/>
      <c r="E4" s="3"/>
      <c r="F4" s="3"/>
      <c r="G4" s="5"/>
    </row>
    <row r="5" spans="1:7" ht="18.75">
      <c r="A5" s="1" t="s">
        <v>254</v>
      </c>
      <c r="C5" s="5"/>
      <c r="D5" s="3"/>
      <c r="E5" s="3"/>
      <c r="F5" s="3"/>
      <c r="G5" s="5"/>
    </row>
    <row r="6" spans="1:7" ht="18.75">
      <c r="A6" s="1"/>
      <c r="C6" s="5"/>
      <c r="D6" s="3"/>
      <c r="E6" s="3"/>
      <c r="F6" s="3"/>
      <c r="G6" s="5"/>
    </row>
    <row r="7" spans="1:7" ht="18.75">
      <c r="A7" s="1" t="s">
        <v>2</v>
      </c>
      <c r="C7" s="5"/>
      <c r="D7" s="3"/>
      <c r="E7" s="3"/>
      <c r="F7" s="3"/>
      <c r="G7" s="5"/>
    </row>
    <row r="8" spans="1:7" ht="105">
      <c r="A8" s="9" t="s">
        <v>172</v>
      </c>
      <c r="C8" s="5"/>
      <c r="D8" s="3"/>
      <c r="E8" s="3"/>
      <c r="F8" s="3"/>
      <c r="G8" s="5"/>
    </row>
    <row r="9" spans="4:6" ht="15.75" thickBot="1">
      <c r="D9" s="2"/>
      <c r="E9" s="2"/>
      <c r="F9" s="2"/>
    </row>
    <row r="10" spans="1:11" ht="19.5" thickBot="1">
      <c r="A10" s="132" t="s">
        <v>5</v>
      </c>
      <c r="B10" s="133"/>
      <c r="C10" s="133"/>
      <c r="D10" s="134"/>
      <c r="E10" s="187"/>
      <c r="F10" s="187"/>
      <c r="G10" s="155"/>
      <c r="H10" s="155"/>
      <c r="I10" s="155"/>
      <c r="J10" s="155"/>
      <c r="K10" s="156"/>
    </row>
    <row r="11" spans="1:22" ht="75">
      <c r="A11" s="303" t="s">
        <v>6</v>
      </c>
      <c r="B11" s="162" t="s">
        <v>7</v>
      </c>
      <c r="C11" s="163" t="s">
        <v>8</v>
      </c>
      <c r="D11" s="162" t="s">
        <v>9</v>
      </c>
      <c r="E11" s="164" t="s">
        <v>235</v>
      </c>
      <c r="F11" s="164" t="s">
        <v>236</v>
      </c>
      <c r="G11" s="162" t="s">
        <v>10</v>
      </c>
      <c r="H11" s="163" t="s">
        <v>231</v>
      </c>
      <c r="I11" s="163" t="s">
        <v>232</v>
      </c>
      <c r="J11" s="165" t="s">
        <v>233</v>
      </c>
      <c r="K11" s="166" t="s">
        <v>234</v>
      </c>
      <c r="L11" s="127"/>
      <c r="Q11" s="9"/>
      <c r="S11" s="11"/>
      <c r="T11" s="12"/>
      <c r="U11" s="13"/>
      <c r="V11" s="14"/>
    </row>
    <row r="12" spans="1:22" ht="225">
      <c r="A12" s="298" t="s">
        <v>168</v>
      </c>
      <c r="B12" s="137" t="s">
        <v>169</v>
      </c>
      <c r="C12" s="161">
        <v>16000</v>
      </c>
      <c r="D12" s="182">
        <f>C12+(C12/100)*21</f>
        <v>19360</v>
      </c>
      <c r="E12" s="92"/>
      <c r="F12" s="92">
        <f>E12*1.21</f>
        <v>0</v>
      </c>
      <c r="G12" s="269">
        <v>50</v>
      </c>
      <c r="H12" s="157">
        <f>C12*G12</f>
        <v>800000</v>
      </c>
      <c r="I12" s="161">
        <f>D12*G12</f>
        <v>968000</v>
      </c>
      <c r="J12" s="270">
        <f>E12*G12</f>
        <v>0</v>
      </c>
      <c r="K12" s="271">
        <f>J12*1.21</f>
        <v>0</v>
      </c>
      <c r="L12" s="126" t="s">
        <v>203</v>
      </c>
      <c r="R12" s="9"/>
      <c r="S12" s="11"/>
      <c r="T12" s="12"/>
      <c r="U12" s="13"/>
      <c r="V12" s="14"/>
    </row>
    <row r="13" spans="1:22" ht="270">
      <c r="A13" s="298" t="s">
        <v>170</v>
      </c>
      <c r="B13" s="137" t="s">
        <v>171</v>
      </c>
      <c r="C13" s="161">
        <v>18000</v>
      </c>
      <c r="D13" s="182">
        <f>C13+(C13/100)*21</f>
        <v>21780</v>
      </c>
      <c r="E13" s="92"/>
      <c r="F13" s="92">
        <f>E13*1.21</f>
        <v>0</v>
      </c>
      <c r="G13" s="269">
        <v>10</v>
      </c>
      <c r="H13" s="157">
        <f>C13*G13</f>
        <v>180000</v>
      </c>
      <c r="I13" s="161">
        <f>D13*G13</f>
        <v>217800</v>
      </c>
      <c r="J13" s="270">
        <f>E13*G13</f>
        <v>0</v>
      </c>
      <c r="K13" s="271">
        <f>J13*1.21</f>
        <v>0</v>
      </c>
      <c r="L13" s="126" t="s">
        <v>202</v>
      </c>
      <c r="Q13" s="9"/>
      <c r="R13" s="9"/>
      <c r="S13" s="17"/>
      <c r="T13" s="12"/>
      <c r="U13" s="13"/>
      <c r="V13" s="14"/>
    </row>
    <row r="14" spans="1:22" ht="60">
      <c r="A14" s="298" t="s">
        <v>68</v>
      </c>
      <c r="B14" s="137" t="s">
        <v>39</v>
      </c>
      <c r="C14" s="161">
        <v>35000</v>
      </c>
      <c r="D14" s="182">
        <f>C14+(C14/100)*21</f>
        <v>42350</v>
      </c>
      <c r="E14" s="92"/>
      <c r="F14" s="92">
        <f>E14*1.21</f>
        <v>0</v>
      </c>
      <c r="G14" s="269">
        <v>5</v>
      </c>
      <c r="H14" s="157">
        <f>C14*G14</f>
        <v>175000</v>
      </c>
      <c r="I14" s="161">
        <f>D14*G14</f>
        <v>211750</v>
      </c>
      <c r="J14" s="270">
        <f>E14*G14</f>
        <v>0</v>
      </c>
      <c r="K14" s="271">
        <f>J14*1.21</f>
        <v>0</v>
      </c>
      <c r="L14" s="126" t="s">
        <v>173</v>
      </c>
      <c r="Q14" s="9"/>
      <c r="R14" s="9"/>
      <c r="S14" s="12"/>
      <c r="T14" s="12"/>
      <c r="U14" s="13"/>
      <c r="V14" s="14"/>
    </row>
    <row r="15" spans="1:12" ht="15.75" thickBot="1">
      <c r="A15" s="302" t="s">
        <v>4</v>
      </c>
      <c r="B15" s="171"/>
      <c r="C15" s="158"/>
      <c r="D15" s="183"/>
      <c r="E15" s="183"/>
      <c r="F15" s="183"/>
      <c r="G15" s="265"/>
      <c r="H15" s="160"/>
      <c r="I15" s="158">
        <f>SUM(I12:I14)</f>
        <v>1397550</v>
      </c>
      <c r="J15" s="184">
        <f>SUM(J12:J14)</f>
        <v>0</v>
      </c>
      <c r="K15" s="185">
        <f>SUM(K12:K14)</f>
        <v>0</v>
      </c>
      <c r="L15" s="12"/>
    </row>
    <row r="17" spans="1:7" ht="19.5" thickBot="1">
      <c r="A17" s="1" t="s">
        <v>238</v>
      </c>
      <c r="C17" s="5"/>
      <c r="D17" s="3"/>
      <c r="E17" s="3"/>
      <c r="F17" s="3"/>
      <c r="G17" s="5"/>
    </row>
    <row r="18" spans="1:12" ht="15">
      <c r="A18" s="220"/>
      <c r="B18" s="228">
        <v>2017</v>
      </c>
      <c r="C18" s="228"/>
      <c r="D18" s="228">
        <v>2018</v>
      </c>
      <c r="E18" s="228"/>
      <c r="F18" s="228">
        <v>2019</v>
      </c>
      <c r="G18" s="228"/>
      <c r="H18" s="228">
        <v>2020</v>
      </c>
      <c r="I18" s="228"/>
      <c r="J18" s="228">
        <v>2021</v>
      </c>
      <c r="K18" s="228"/>
      <c r="L18" s="229" t="s">
        <v>4</v>
      </c>
    </row>
    <row r="19" spans="1:12" ht="45">
      <c r="A19" s="230"/>
      <c r="B19" s="231" t="s">
        <v>242</v>
      </c>
      <c r="C19" s="231" t="s">
        <v>243</v>
      </c>
      <c r="D19" s="231" t="s">
        <v>242</v>
      </c>
      <c r="E19" s="231" t="s">
        <v>243</v>
      </c>
      <c r="F19" s="231" t="s">
        <v>242</v>
      </c>
      <c r="G19" s="231" t="s">
        <v>243</v>
      </c>
      <c r="H19" s="231" t="s">
        <v>242</v>
      </c>
      <c r="I19" s="231" t="s">
        <v>243</v>
      </c>
      <c r="J19" s="231" t="s">
        <v>242</v>
      </c>
      <c r="K19" s="231" t="s">
        <v>243</v>
      </c>
      <c r="L19" s="232" t="s">
        <v>243</v>
      </c>
    </row>
    <row r="20" spans="1:12" ht="60">
      <c r="A20" s="136" t="s">
        <v>168</v>
      </c>
      <c r="B20" s="117">
        <v>5</v>
      </c>
      <c r="C20" s="117">
        <f>B20*F12</f>
        <v>0</v>
      </c>
      <c r="D20" s="117">
        <v>10</v>
      </c>
      <c r="E20" s="256">
        <f>D20*F12</f>
        <v>0</v>
      </c>
      <c r="F20" s="117">
        <v>10</v>
      </c>
      <c r="G20" s="117">
        <f>F20*F12</f>
        <v>0</v>
      </c>
      <c r="H20" s="117">
        <v>20</v>
      </c>
      <c r="I20" s="117">
        <f>H20*F12</f>
        <v>0</v>
      </c>
      <c r="J20" s="117">
        <v>5</v>
      </c>
      <c r="K20" s="117">
        <f>J20*F12</f>
        <v>0</v>
      </c>
      <c r="L20" s="294">
        <f>C20+E20+G20+I20+K20</f>
        <v>0</v>
      </c>
    </row>
    <row r="21" spans="1:12" ht="75">
      <c r="A21" s="136" t="s">
        <v>170</v>
      </c>
      <c r="B21" s="117">
        <v>0</v>
      </c>
      <c r="C21" s="117">
        <f>B21*F13</f>
        <v>0</v>
      </c>
      <c r="D21" s="117">
        <v>2</v>
      </c>
      <c r="E21" s="256">
        <f>D21*F13</f>
        <v>0</v>
      </c>
      <c r="F21" s="117">
        <v>3</v>
      </c>
      <c r="G21" s="117">
        <f>F21*F13</f>
        <v>0</v>
      </c>
      <c r="H21" s="117">
        <v>3</v>
      </c>
      <c r="I21" s="117">
        <f>H21*F13</f>
        <v>0</v>
      </c>
      <c r="J21" s="117">
        <v>2</v>
      </c>
      <c r="K21" s="117">
        <f>J21*F13</f>
        <v>0</v>
      </c>
      <c r="L21" s="294">
        <f>C21+E21+G21+I21+K21</f>
        <v>0</v>
      </c>
    </row>
    <row r="22" spans="1:12" ht="60">
      <c r="A22" s="136" t="s">
        <v>68</v>
      </c>
      <c r="B22" s="117">
        <v>1</v>
      </c>
      <c r="C22" s="117">
        <f>B22*F14</f>
        <v>0</v>
      </c>
      <c r="D22" s="117">
        <v>1</v>
      </c>
      <c r="E22" s="256">
        <f>D22*F14</f>
        <v>0</v>
      </c>
      <c r="F22" s="117">
        <v>1</v>
      </c>
      <c r="G22" s="117">
        <f>F22*F14</f>
        <v>0</v>
      </c>
      <c r="H22" s="117">
        <v>1</v>
      </c>
      <c r="I22" s="117">
        <f>H22*F14</f>
        <v>0</v>
      </c>
      <c r="J22" s="117">
        <v>1</v>
      </c>
      <c r="K22" s="117">
        <f>J22*F14</f>
        <v>0</v>
      </c>
      <c r="L22" s="294">
        <f>C22+E22+G22+I22+K22</f>
        <v>0</v>
      </c>
    </row>
    <row r="23" spans="1:12" ht="15">
      <c r="A23" s="236" t="s">
        <v>4</v>
      </c>
      <c r="B23" s="272"/>
      <c r="C23" s="272">
        <f>SUM(C20:C22)</f>
        <v>0</v>
      </c>
      <c r="D23" s="272"/>
      <c r="E23" s="272">
        <f>SUM(E20:E22)</f>
        <v>0</v>
      </c>
      <c r="F23" s="272"/>
      <c r="G23" s="272">
        <f>SUM(G20:G22)</f>
        <v>0</v>
      </c>
      <c r="H23" s="272"/>
      <c r="I23" s="272">
        <f>SUM(I20:I22)</f>
        <v>0</v>
      </c>
      <c r="J23" s="272"/>
      <c r="K23" s="272">
        <f>SUM(K20:K22)</f>
        <v>0</v>
      </c>
      <c r="L23" s="273">
        <f>SUM(B23:K23)</f>
        <v>0</v>
      </c>
    </row>
    <row r="24" spans="1:12" ht="15.75" thickBot="1">
      <c r="A24" s="140" t="s">
        <v>237</v>
      </c>
      <c r="B24" s="222"/>
      <c r="C24" s="222">
        <v>139150</v>
      </c>
      <c r="D24" s="222"/>
      <c r="E24" s="222">
        <v>279510</v>
      </c>
      <c r="F24" s="222"/>
      <c r="G24" s="222">
        <v>301290</v>
      </c>
      <c r="H24" s="222"/>
      <c r="I24" s="222">
        <v>494890</v>
      </c>
      <c r="J24" s="222"/>
      <c r="K24" s="222">
        <v>182710</v>
      </c>
      <c r="L24" s="223">
        <f>SUM(B24:K24)</f>
        <v>1397550</v>
      </c>
    </row>
    <row r="25" spans="1:16" ht="15.75">
      <c r="A25" s="20"/>
      <c r="B25" s="21"/>
      <c r="C25" s="22"/>
      <c r="D25" s="23"/>
      <c r="E25" s="23"/>
      <c r="F25" s="23"/>
      <c r="G25" s="24"/>
      <c r="H25" s="25"/>
      <c r="I25" s="26"/>
      <c r="J25" s="26"/>
      <c r="K25" s="26"/>
      <c r="L25" s="128"/>
      <c r="M25" s="20"/>
      <c r="N25" s="18"/>
      <c r="O25" s="18"/>
      <c r="P25" s="18"/>
    </row>
    <row r="26" spans="1:16" ht="15.75">
      <c r="A26" s="20"/>
      <c r="B26" s="20"/>
      <c r="C26" s="22"/>
      <c r="D26" s="23"/>
      <c r="E26" s="23"/>
      <c r="F26" s="23"/>
      <c r="G26" s="24"/>
      <c r="H26" s="25"/>
      <c r="I26" s="26"/>
      <c r="J26" s="26"/>
      <c r="K26" s="26"/>
      <c r="L26" s="128"/>
      <c r="M26" s="20"/>
      <c r="N26" s="18"/>
      <c r="O26" s="18"/>
      <c r="P26" s="18"/>
    </row>
    <row r="27" spans="1:16" ht="15.75">
      <c r="A27" s="20"/>
      <c r="B27" s="20"/>
      <c r="C27" s="22"/>
      <c r="D27" s="27"/>
      <c r="E27" s="27"/>
      <c r="F27" s="27"/>
      <c r="G27" s="24"/>
      <c r="H27" s="25"/>
      <c r="I27" s="26"/>
      <c r="J27" s="26"/>
      <c r="K27" s="26"/>
      <c r="L27" s="128"/>
      <c r="M27" s="20"/>
      <c r="N27" s="18"/>
      <c r="O27" s="18"/>
      <c r="P27" s="18"/>
    </row>
    <row r="28" spans="1:16" ht="15.75">
      <c r="A28" s="20"/>
      <c r="B28" s="20"/>
      <c r="C28" s="22"/>
      <c r="D28" s="27"/>
      <c r="E28" s="27"/>
      <c r="F28" s="27"/>
      <c r="G28" s="24"/>
      <c r="H28" s="25"/>
      <c r="I28" s="26"/>
      <c r="J28" s="26"/>
      <c r="K28" s="26"/>
      <c r="L28" s="26"/>
      <c r="M28" s="29"/>
      <c r="N28" s="18"/>
      <c r="O28" s="18"/>
      <c r="P28" s="18"/>
    </row>
    <row r="29" spans="1:16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</sheetData>
  <sheetProtection/>
  <mergeCells count="5">
    <mergeCell ref="B18:C18"/>
    <mergeCell ref="D18:E18"/>
    <mergeCell ref="F18:G18"/>
    <mergeCell ref="H18:I18"/>
    <mergeCell ref="J18:K18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2" sqref="A12"/>
    </sheetView>
  </sheetViews>
  <sheetFormatPr defaultColWidth="11.28125" defaultRowHeight="15"/>
  <cols>
    <col min="1" max="1" width="49.28125" style="37" customWidth="1"/>
    <col min="2" max="3" width="15.140625" style="37" customWidth="1"/>
    <col min="4" max="6" width="15.140625" style="60" customWidth="1"/>
    <col min="7" max="12" width="15.140625" style="37" customWidth="1"/>
    <col min="13" max="16384" width="11.28125" style="37" customWidth="1"/>
  </cols>
  <sheetData>
    <row r="1" spans="1:13" ht="18.75">
      <c r="A1" s="31" t="s">
        <v>0</v>
      </c>
      <c r="B1" s="32"/>
      <c r="C1" s="33"/>
      <c r="D1" s="33"/>
      <c r="E1" s="33"/>
      <c r="F1" s="33"/>
      <c r="G1" s="33"/>
      <c r="H1" s="34"/>
      <c r="I1" s="34"/>
      <c r="J1" s="34"/>
      <c r="K1" s="34"/>
      <c r="L1" s="32"/>
      <c r="M1" s="34"/>
    </row>
    <row r="2" spans="1:13" ht="18.75">
      <c r="A2" s="1" t="s">
        <v>253</v>
      </c>
      <c r="B2" s="32"/>
      <c r="C2" s="38"/>
      <c r="D2" s="33"/>
      <c r="E2" s="33"/>
      <c r="F2" s="33"/>
      <c r="G2" s="38"/>
      <c r="H2" s="32"/>
      <c r="I2" s="32"/>
      <c r="J2" s="32"/>
      <c r="K2" s="32"/>
      <c r="L2" s="32"/>
      <c r="M2" s="32"/>
    </row>
    <row r="3" spans="1:13" ht="18.75">
      <c r="A3" s="40"/>
      <c r="B3" s="32"/>
      <c r="C3" s="38"/>
      <c r="D3" s="33"/>
      <c r="E3" s="33"/>
      <c r="F3" s="33"/>
      <c r="G3" s="38"/>
      <c r="H3" s="32"/>
      <c r="I3" s="32"/>
      <c r="J3" s="32"/>
      <c r="K3" s="32"/>
      <c r="L3" s="32"/>
      <c r="M3" s="32"/>
    </row>
    <row r="4" spans="1:13" ht="18.75">
      <c r="A4" s="31" t="s">
        <v>1</v>
      </c>
      <c r="B4" s="32"/>
      <c r="C4" s="38"/>
      <c r="D4" s="33"/>
      <c r="E4" s="33"/>
      <c r="F4" s="33"/>
      <c r="G4" s="38"/>
      <c r="H4" s="32"/>
      <c r="I4" s="32"/>
      <c r="J4" s="32"/>
      <c r="K4" s="32"/>
      <c r="L4" s="32"/>
      <c r="M4" s="32"/>
    </row>
    <row r="5" spans="1:13" ht="18.75">
      <c r="A5" s="31" t="s">
        <v>69</v>
      </c>
      <c r="B5" s="32"/>
      <c r="C5" s="38"/>
      <c r="D5" s="33"/>
      <c r="E5" s="33"/>
      <c r="F5" s="33"/>
      <c r="G5" s="38"/>
      <c r="H5" s="32"/>
      <c r="I5" s="32"/>
      <c r="J5" s="32"/>
      <c r="K5" s="32"/>
      <c r="L5" s="32"/>
      <c r="M5" s="32"/>
    </row>
    <row r="6" spans="1:13" ht="18.75">
      <c r="A6" s="31"/>
      <c r="B6" s="32"/>
      <c r="C6" s="38"/>
      <c r="D6" s="33"/>
      <c r="E6" s="33"/>
      <c r="F6" s="33"/>
      <c r="G6" s="38"/>
      <c r="H6" s="32"/>
      <c r="I6" s="32"/>
      <c r="J6" s="32"/>
      <c r="K6" s="32"/>
      <c r="L6" s="32"/>
      <c r="M6" s="32"/>
    </row>
    <row r="7" spans="1:13" ht="18.75">
      <c r="A7" s="31" t="s">
        <v>2</v>
      </c>
      <c r="B7" s="32"/>
      <c r="C7" s="38"/>
      <c r="D7" s="33"/>
      <c r="E7" s="33"/>
      <c r="F7" s="33"/>
      <c r="G7" s="38"/>
      <c r="H7" s="32"/>
      <c r="I7" s="32"/>
      <c r="J7" s="32"/>
      <c r="K7" s="32"/>
      <c r="L7" s="32"/>
      <c r="M7" s="32"/>
    </row>
    <row r="8" spans="1:13" ht="45">
      <c r="A8" s="43" t="s">
        <v>70</v>
      </c>
      <c r="B8" s="32"/>
      <c r="C8" s="38"/>
      <c r="D8" s="33"/>
      <c r="E8" s="33"/>
      <c r="F8" s="33"/>
      <c r="G8" s="38"/>
      <c r="H8" s="32"/>
      <c r="I8" s="32"/>
      <c r="J8" s="32"/>
      <c r="K8" s="32"/>
      <c r="L8" s="32"/>
      <c r="M8" s="32"/>
    </row>
    <row r="9" spans="4:13" ht="15.75" thickBot="1">
      <c r="D9" s="37"/>
      <c r="E9" s="37"/>
      <c r="F9" s="37"/>
      <c r="L9" s="36"/>
      <c r="M9" s="36"/>
    </row>
    <row r="10" spans="1:12" ht="19.5" thickBot="1">
      <c r="A10" s="188" t="s">
        <v>5</v>
      </c>
      <c r="B10" s="189"/>
      <c r="C10" s="189"/>
      <c r="D10" s="190"/>
      <c r="E10" s="198"/>
      <c r="F10" s="198"/>
      <c r="G10" s="197"/>
      <c r="H10" s="197"/>
      <c r="I10" s="197"/>
      <c r="J10" s="197"/>
      <c r="K10" s="199"/>
      <c r="L10" s="32"/>
    </row>
    <row r="11" spans="1:23" ht="75">
      <c r="A11" s="306" t="s">
        <v>6</v>
      </c>
      <c r="B11" s="162" t="s">
        <v>7</v>
      </c>
      <c r="C11" s="163" t="s">
        <v>8</v>
      </c>
      <c r="D11" s="162" t="s">
        <v>9</v>
      </c>
      <c r="E11" s="164" t="s">
        <v>235</v>
      </c>
      <c r="F11" s="164" t="s">
        <v>236</v>
      </c>
      <c r="G11" s="162" t="s">
        <v>10</v>
      </c>
      <c r="H11" s="163" t="s">
        <v>231</v>
      </c>
      <c r="I11" s="163" t="s">
        <v>232</v>
      </c>
      <c r="J11" s="165" t="s">
        <v>233</v>
      </c>
      <c r="K11" s="166" t="s">
        <v>234</v>
      </c>
      <c r="L11" s="130"/>
      <c r="Q11" s="43"/>
      <c r="R11" s="32"/>
      <c r="S11" s="46"/>
      <c r="T11" s="47"/>
      <c r="U11" s="48"/>
      <c r="V11" s="49"/>
      <c r="W11" s="32"/>
    </row>
    <row r="12" spans="1:23" ht="120">
      <c r="A12" s="307" t="s">
        <v>71</v>
      </c>
      <c r="B12" s="191" t="s">
        <v>72</v>
      </c>
      <c r="C12" s="192">
        <v>2500</v>
      </c>
      <c r="D12" s="193">
        <f>C12+(C12/100)*21</f>
        <v>3025</v>
      </c>
      <c r="E12" s="75"/>
      <c r="F12" s="75">
        <f>E12*1.21</f>
        <v>0</v>
      </c>
      <c r="G12" s="276">
        <v>4</v>
      </c>
      <c r="H12" s="195">
        <f>C12*G12</f>
        <v>10000</v>
      </c>
      <c r="I12" s="192">
        <f>D12*G12</f>
        <v>12100</v>
      </c>
      <c r="J12" s="277">
        <f>E12*G12</f>
        <v>0</v>
      </c>
      <c r="K12" s="278">
        <f>J12*1.21</f>
        <v>0</v>
      </c>
      <c r="L12" s="130" t="s">
        <v>174</v>
      </c>
      <c r="Q12" s="43"/>
      <c r="R12" s="32"/>
      <c r="S12" s="46"/>
      <c r="T12" s="47"/>
      <c r="U12" s="48"/>
      <c r="V12" s="49"/>
      <c r="W12" s="32"/>
    </row>
    <row r="13" spans="1:23" ht="105">
      <c r="A13" s="308" t="s">
        <v>73</v>
      </c>
      <c r="B13" s="194" t="s">
        <v>67</v>
      </c>
      <c r="C13" s="192">
        <v>18000</v>
      </c>
      <c r="D13" s="193">
        <f>C13+(C13/100)*21</f>
        <v>21780</v>
      </c>
      <c r="E13" s="75"/>
      <c r="F13" s="75">
        <f>E13*1.21</f>
        <v>0</v>
      </c>
      <c r="G13" s="276">
        <v>32</v>
      </c>
      <c r="H13" s="195">
        <f>C13*G13</f>
        <v>576000</v>
      </c>
      <c r="I13" s="192">
        <f>D13*G13</f>
        <v>696960</v>
      </c>
      <c r="J13" s="277">
        <f>E13*G13</f>
        <v>0</v>
      </c>
      <c r="K13" s="278">
        <f>J13*1.21</f>
        <v>0</v>
      </c>
      <c r="L13" s="97" t="s">
        <v>175</v>
      </c>
      <c r="Q13" s="32"/>
      <c r="R13" s="43"/>
      <c r="S13" s="46"/>
      <c r="T13" s="47"/>
      <c r="U13" s="48"/>
      <c r="V13" s="49"/>
      <c r="W13" s="32"/>
    </row>
    <row r="14" spans="1:23" ht="45">
      <c r="A14" s="308" t="s">
        <v>74</v>
      </c>
      <c r="B14" s="194" t="s">
        <v>39</v>
      </c>
      <c r="C14" s="192">
        <v>33000</v>
      </c>
      <c r="D14" s="193">
        <f>C14+(C14/100)*21</f>
        <v>39930</v>
      </c>
      <c r="E14" s="75"/>
      <c r="F14" s="75">
        <f>E14*1.21</f>
        <v>0</v>
      </c>
      <c r="G14" s="276">
        <v>5</v>
      </c>
      <c r="H14" s="195">
        <f>C14*G14</f>
        <v>165000</v>
      </c>
      <c r="I14" s="192">
        <f>D14*G14</f>
        <v>199650</v>
      </c>
      <c r="J14" s="277">
        <f>E14*G14</f>
        <v>0</v>
      </c>
      <c r="K14" s="278">
        <f>J14*1.21</f>
        <v>0</v>
      </c>
      <c r="L14" s="97" t="s">
        <v>176</v>
      </c>
      <c r="Q14" s="43"/>
      <c r="R14" s="43"/>
      <c r="S14" s="52"/>
      <c r="T14" s="47"/>
      <c r="U14" s="48"/>
      <c r="V14" s="49"/>
      <c r="W14" s="32"/>
    </row>
    <row r="15" spans="1:12" ht="15.75" thickBot="1">
      <c r="A15" s="309" t="s">
        <v>4</v>
      </c>
      <c r="B15" s="202"/>
      <c r="C15" s="204"/>
      <c r="D15" s="203"/>
      <c r="E15" s="203"/>
      <c r="F15" s="203"/>
      <c r="G15" s="279"/>
      <c r="H15" s="196"/>
      <c r="I15" s="204">
        <f>SUM(I12:I14)</f>
        <v>908710</v>
      </c>
      <c r="J15" s="205">
        <f>SUM(J12:J14)</f>
        <v>0</v>
      </c>
      <c r="K15" s="206">
        <f>SUM(K12:K14)</f>
        <v>0</v>
      </c>
      <c r="L15" s="47"/>
    </row>
    <row r="17" spans="1:13" ht="19.5" thickBot="1">
      <c r="A17" s="1" t="s">
        <v>238</v>
      </c>
      <c r="B17" s="32"/>
      <c r="C17" s="38"/>
      <c r="D17" s="33"/>
      <c r="E17" s="33"/>
      <c r="F17" s="33"/>
      <c r="G17" s="38"/>
      <c r="H17" s="32"/>
      <c r="I17" s="32"/>
      <c r="J17" s="32"/>
      <c r="K17" s="32"/>
      <c r="L17" s="32"/>
      <c r="M17" s="32"/>
    </row>
    <row r="18" spans="1:13" ht="15">
      <c r="A18" s="237"/>
      <c r="B18" s="228">
        <v>2017</v>
      </c>
      <c r="C18" s="228"/>
      <c r="D18" s="228">
        <v>2018</v>
      </c>
      <c r="E18" s="228"/>
      <c r="F18" s="228">
        <v>2019</v>
      </c>
      <c r="G18" s="228"/>
      <c r="H18" s="228">
        <v>2020</v>
      </c>
      <c r="I18" s="228"/>
      <c r="J18" s="228">
        <v>2021</v>
      </c>
      <c r="K18" s="228"/>
      <c r="L18" s="229" t="s">
        <v>4</v>
      </c>
      <c r="M18" s="32"/>
    </row>
    <row r="19" spans="1:13" ht="45">
      <c r="A19" s="219"/>
      <c r="B19" s="231" t="s">
        <v>242</v>
      </c>
      <c r="C19" s="231" t="s">
        <v>243</v>
      </c>
      <c r="D19" s="231" t="s">
        <v>242</v>
      </c>
      <c r="E19" s="231" t="s">
        <v>243</v>
      </c>
      <c r="F19" s="231" t="s">
        <v>242</v>
      </c>
      <c r="G19" s="231" t="s">
        <v>243</v>
      </c>
      <c r="H19" s="231" t="s">
        <v>242</v>
      </c>
      <c r="I19" s="231" t="s">
        <v>243</v>
      </c>
      <c r="J19" s="231" t="s">
        <v>242</v>
      </c>
      <c r="K19" s="231" t="s">
        <v>243</v>
      </c>
      <c r="L19" s="232" t="s">
        <v>243</v>
      </c>
      <c r="M19" s="32"/>
    </row>
    <row r="20" spans="1:13" ht="30">
      <c r="A20" s="200" t="s">
        <v>71</v>
      </c>
      <c r="B20" s="295">
        <v>4</v>
      </c>
      <c r="C20" s="280">
        <f>B20*F12</f>
        <v>0</v>
      </c>
      <c r="D20" s="295">
        <v>0</v>
      </c>
      <c r="E20" s="281">
        <f>D20*F12</f>
        <v>0</v>
      </c>
      <c r="F20" s="295">
        <v>0</v>
      </c>
      <c r="G20" s="280">
        <f>F20*F12</f>
        <v>0</v>
      </c>
      <c r="H20" s="295">
        <v>0</v>
      </c>
      <c r="I20" s="280">
        <f>H20*F12</f>
        <v>0</v>
      </c>
      <c r="J20" s="295">
        <v>0</v>
      </c>
      <c r="K20" s="280">
        <f>J20*F12</f>
        <v>0</v>
      </c>
      <c r="L20" s="296">
        <f>C20+E20+G20+I20+K20</f>
        <v>0</v>
      </c>
      <c r="M20" s="32"/>
    </row>
    <row r="21" spans="1:13" ht="15">
      <c r="A21" s="201" t="s">
        <v>73</v>
      </c>
      <c r="B21" s="295">
        <v>2</v>
      </c>
      <c r="C21" s="280">
        <f>B21*F13</f>
        <v>0</v>
      </c>
      <c r="D21" s="295">
        <v>7</v>
      </c>
      <c r="E21" s="281">
        <f>D21*F13</f>
        <v>0</v>
      </c>
      <c r="F21" s="295">
        <v>9</v>
      </c>
      <c r="G21" s="280">
        <f>F21*F13</f>
        <v>0</v>
      </c>
      <c r="H21" s="295">
        <v>8</v>
      </c>
      <c r="I21" s="280">
        <f>H21*F13</f>
        <v>0</v>
      </c>
      <c r="J21" s="295">
        <v>6</v>
      </c>
      <c r="K21" s="280">
        <f>J21*F13</f>
        <v>0</v>
      </c>
      <c r="L21" s="296">
        <f>C21+E21+G21+I21+K21</f>
        <v>0</v>
      </c>
      <c r="M21" s="32"/>
    </row>
    <row r="22" spans="1:13" ht="45">
      <c r="A22" s="201" t="s">
        <v>74</v>
      </c>
      <c r="B22" s="295">
        <v>1</v>
      </c>
      <c r="C22" s="280">
        <f>B22*F14</f>
        <v>0</v>
      </c>
      <c r="D22" s="295">
        <v>1</v>
      </c>
      <c r="E22" s="281">
        <f>D22*F14</f>
        <v>0</v>
      </c>
      <c r="F22" s="295">
        <v>1</v>
      </c>
      <c r="G22" s="280">
        <f>F22*F14</f>
        <v>0</v>
      </c>
      <c r="H22" s="295">
        <v>1</v>
      </c>
      <c r="I22" s="280">
        <f>H22*F14</f>
        <v>0</v>
      </c>
      <c r="J22" s="295">
        <v>1</v>
      </c>
      <c r="K22" s="280">
        <f>J22*F14</f>
        <v>0</v>
      </c>
      <c r="L22" s="296">
        <f>C22+E22+G22+I22+K22</f>
        <v>0</v>
      </c>
      <c r="M22" s="32"/>
    </row>
    <row r="23" spans="1:13" ht="15">
      <c r="A23" s="238" t="s">
        <v>4</v>
      </c>
      <c r="B23" s="282"/>
      <c r="C23" s="282">
        <f>SUM(C20:C22)</f>
        <v>0</v>
      </c>
      <c r="D23" s="282"/>
      <c r="E23" s="282">
        <f>SUM(E20:E22)</f>
        <v>0</v>
      </c>
      <c r="F23" s="282"/>
      <c r="G23" s="282">
        <f>SUM(G20:G22)</f>
        <v>0</v>
      </c>
      <c r="H23" s="282"/>
      <c r="I23" s="282">
        <f>SUM(I20:I22)</f>
        <v>0</v>
      </c>
      <c r="J23" s="282"/>
      <c r="K23" s="282">
        <f>SUM(K20:K22)</f>
        <v>0</v>
      </c>
      <c r="L23" s="283">
        <f>SUM(B23:K23)</f>
        <v>0</v>
      </c>
      <c r="M23" s="32"/>
    </row>
    <row r="24" spans="1:13" ht="15.75" thickBot="1">
      <c r="A24" s="140" t="s">
        <v>237</v>
      </c>
      <c r="B24" s="224"/>
      <c r="C24" s="224">
        <v>95590</v>
      </c>
      <c r="D24" s="224"/>
      <c r="E24" s="224">
        <v>192390</v>
      </c>
      <c r="F24" s="224"/>
      <c r="G24" s="224">
        <v>235950</v>
      </c>
      <c r="H24" s="224"/>
      <c r="I24" s="224">
        <v>214170</v>
      </c>
      <c r="J24" s="224"/>
      <c r="K24" s="224">
        <v>170610</v>
      </c>
      <c r="L24" s="225">
        <f>SUM(B24:K24)</f>
        <v>908710</v>
      </c>
      <c r="M24" s="32"/>
    </row>
    <row r="25" spans="1:17" ht="15.75">
      <c r="A25" s="54"/>
      <c r="B25" s="55"/>
      <c r="C25" s="56"/>
      <c r="D25" s="23"/>
      <c r="E25" s="23"/>
      <c r="F25" s="23"/>
      <c r="G25" s="57"/>
      <c r="H25" s="58"/>
      <c r="I25" s="26"/>
      <c r="J25" s="26"/>
      <c r="K25" s="26"/>
      <c r="L25" s="128"/>
      <c r="M25" s="54"/>
      <c r="N25" s="53"/>
      <c r="O25" s="53"/>
      <c r="P25" s="53"/>
      <c r="Q25" s="32"/>
    </row>
    <row r="26" spans="1:17" ht="15.75">
      <c r="A26" s="54"/>
      <c r="B26" s="54"/>
      <c r="C26" s="56"/>
      <c r="D26" s="27"/>
      <c r="E26" s="27"/>
      <c r="F26" s="27"/>
      <c r="G26" s="57"/>
      <c r="H26" s="58"/>
      <c r="I26" s="26"/>
      <c r="J26" s="26"/>
      <c r="K26" s="26"/>
      <c r="L26" s="128"/>
      <c r="M26" s="54"/>
      <c r="N26" s="53"/>
      <c r="O26" s="53"/>
      <c r="P26" s="53"/>
      <c r="Q26" s="32"/>
    </row>
    <row r="27" spans="1:17" ht="15.75">
      <c r="A27" s="54"/>
      <c r="B27" s="54"/>
      <c r="C27" s="56"/>
      <c r="D27" s="27"/>
      <c r="E27" s="27"/>
      <c r="F27" s="27"/>
      <c r="G27" s="57"/>
      <c r="H27" s="58"/>
      <c r="I27" s="26"/>
      <c r="J27" s="26"/>
      <c r="K27" s="26"/>
      <c r="L27" s="26"/>
      <c r="M27" s="59"/>
      <c r="N27" s="53"/>
      <c r="O27" s="53"/>
      <c r="P27" s="53"/>
      <c r="Q27" s="32"/>
    </row>
    <row r="28" spans="1:17" ht="15">
      <c r="A28" s="32"/>
      <c r="B28" s="32"/>
      <c r="C28" s="32"/>
      <c r="D28" s="73"/>
      <c r="E28" s="73"/>
      <c r="F28" s="73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</sheetData>
  <sheetProtection/>
  <mergeCells count="5">
    <mergeCell ref="B18:C18"/>
    <mergeCell ref="D18:E18"/>
    <mergeCell ref="F18:G18"/>
    <mergeCell ref="H18:I18"/>
    <mergeCell ref="J18:K18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5">
      <selection activeCell="A12" sqref="A12"/>
    </sheetView>
  </sheetViews>
  <sheetFormatPr defaultColWidth="11.28125" defaultRowHeight="15"/>
  <cols>
    <col min="1" max="1" width="49.28125" style="37" customWidth="1"/>
    <col min="2" max="3" width="15.140625" style="37" customWidth="1"/>
    <col min="4" max="6" width="15.140625" style="60" customWidth="1"/>
    <col min="7" max="12" width="15.140625" style="37" customWidth="1"/>
    <col min="13" max="16384" width="11.28125" style="37" customWidth="1"/>
  </cols>
  <sheetData>
    <row r="1" spans="1:13" ht="18.75">
      <c r="A1" s="31" t="s">
        <v>0</v>
      </c>
      <c r="B1" s="32"/>
      <c r="C1" s="33"/>
      <c r="D1" s="33"/>
      <c r="E1" s="33"/>
      <c r="F1" s="33"/>
      <c r="G1" s="33"/>
      <c r="H1" s="34"/>
      <c r="I1" s="34"/>
      <c r="J1" s="34"/>
      <c r="K1" s="34"/>
      <c r="L1" s="32"/>
      <c r="M1" s="34"/>
    </row>
    <row r="2" spans="1:13" ht="18.75">
      <c r="A2" s="1" t="s">
        <v>253</v>
      </c>
      <c r="B2" s="32"/>
      <c r="C2" s="38"/>
      <c r="D2" s="33"/>
      <c r="E2" s="33"/>
      <c r="F2" s="33"/>
      <c r="G2" s="38"/>
      <c r="H2" s="32"/>
      <c r="I2" s="32"/>
      <c r="J2" s="32"/>
      <c r="K2" s="32"/>
      <c r="L2" s="32"/>
      <c r="M2" s="32"/>
    </row>
    <row r="3" spans="1:13" ht="18.75">
      <c r="A3" s="40"/>
      <c r="B3" s="32"/>
      <c r="C3" s="38"/>
      <c r="D3" s="33"/>
      <c r="E3" s="33"/>
      <c r="F3" s="33"/>
      <c r="G3" s="38"/>
      <c r="H3" s="32"/>
      <c r="I3" s="32"/>
      <c r="J3" s="32"/>
      <c r="K3" s="32"/>
      <c r="L3" s="32"/>
      <c r="M3" s="32"/>
    </row>
    <row r="4" spans="1:13" ht="18.75">
      <c r="A4" s="31" t="s">
        <v>1</v>
      </c>
      <c r="B4" s="32"/>
      <c r="C4" s="38"/>
      <c r="D4" s="33"/>
      <c r="E4" s="33"/>
      <c r="F4" s="33"/>
      <c r="G4" s="38"/>
      <c r="H4" s="32"/>
      <c r="I4" s="32"/>
      <c r="J4" s="32"/>
      <c r="K4" s="32"/>
      <c r="L4" s="32"/>
      <c r="M4" s="32"/>
    </row>
    <row r="5" spans="1:13" ht="18.75">
      <c r="A5" s="31" t="s">
        <v>75</v>
      </c>
      <c r="B5" s="32"/>
      <c r="C5" s="38"/>
      <c r="D5" s="33"/>
      <c r="E5" s="33"/>
      <c r="F5" s="33"/>
      <c r="G5" s="38"/>
      <c r="H5" s="32"/>
      <c r="I5" s="32"/>
      <c r="J5" s="32"/>
      <c r="K5" s="32"/>
      <c r="L5" s="32"/>
      <c r="M5" s="32"/>
    </row>
    <row r="6" spans="1:13" ht="18.75">
      <c r="A6" s="31"/>
      <c r="B6" s="32"/>
      <c r="C6" s="38"/>
      <c r="D6" s="33"/>
      <c r="E6" s="33"/>
      <c r="F6" s="33"/>
      <c r="G6" s="38"/>
      <c r="H6" s="32"/>
      <c r="I6" s="32"/>
      <c r="J6" s="32"/>
      <c r="K6" s="32"/>
      <c r="L6" s="32"/>
      <c r="M6" s="32"/>
    </row>
    <row r="7" spans="1:13" ht="18.75">
      <c r="A7" s="31" t="s">
        <v>2</v>
      </c>
      <c r="B7" s="32"/>
      <c r="C7" s="38"/>
      <c r="D7" s="33"/>
      <c r="E7" s="33"/>
      <c r="F7" s="33"/>
      <c r="G7" s="38"/>
      <c r="H7" s="32"/>
      <c r="I7" s="32"/>
      <c r="J7" s="32"/>
      <c r="K7" s="32"/>
      <c r="L7" s="32"/>
      <c r="M7" s="32"/>
    </row>
    <row r="8" spans="1:13" ht="30">
      <c r="A8" s="43" t="s">
        <v>76</v>
      </c>
      <c r="B8" s="32"/>
      <c r="C8" s="38"/>
      <c r="D8" s="33"/>
      <c r="E8" s="33"/>
      <c r="F8" s="33"/>
      <c r="G8" s="38"/>
      <c r="H8" s="32"/>
      <c r="I8" s="32"/>
      <c r="J8" s="32"/>
      <c r="K8" s="32"/>
      <c r="L8" s="32"/>
      <c r="M8" s="32"/>
    </row>
    <row r="9" spans="4:13" ht="15.75" thickBot="1">
      <c r="D9" s="37"/>
      <c r="E9" s="37"/>
      <c r="F9" s="37"/>
      <c r="L9" s="36"/>
      <c r="M9" s="36"/>
    </row>
    <row r="10" spans="1:12" ht="19.5" thickBot="1">
      <c r="A10" s="188" t="s">
        <v>5</v>
      </c>
      <c r="B10" s="189"/>
      <c r="C10" s="189"/>
      <c r="D10" s="190"/>
      <c r="E10" s="198"/>
      <c r="F10" s="198"/>
      <c r="G10" s="197"/>
      <c r="H10" s="197"/>
      <c r="I10" s="197"/>
      <c r="J10" s="197"/>
      <c r="K10" s="199"/>
      <c r="L10" s="32"/>
    </row>
    <row r="11" spans="1:23" ht="75">
      <c r="A11" s="306" t="s">
        <v>6</v>
      </c>
      <c r="B11" s="162" t="s">
        <v>7</v>
      </c>
      <c r="C11" s="163" t="s">
        <v>8</v>
      </c>
      <c r="D11" s="162" t="s">
        <v>9</v>
      </c>
      <c r="E11" s="164" t="s">
        <v>235</v>
      </c>
      <c r="F11" s="164" t="s">
        <v>236</v>
      </c>
      <c r="G11" s="162" t="s">
        <v>10</v>
      </c>
      <c r="H11" s="163" t="s">
        <v>231</v>
      </c>
      <c r="I11" s="163" t="s">
        <v>232</v>
      </c>
      <c r="J11" s="165" t="s">
        <v>233</v>
      </c>
      <c r="K11" s="166" t="s">
        <v>234</v>
      </c>
      <c r="Q11" s="43"/>
      <c r="R11" s="32"/>
      <c r="S11" s="46"/>
      <c r="T11" s="47"/>
      <c r="U11" s="48"/>
      <c r="V11" s="49"/>
      <c r="W11" s="32"/>
    </row>
    <row r="12" spans="1:23" ht="285">
      <c r="A12" s="308" t="s">
        <v>77</v>
      </c>
      <c r="B12" s="194" t="s">
        <v>78</v>
      </c>
      <c r="C12" s="192">
        <v>27000</v>
      </c>
      <c r="D12" s="193">
        <f>C12+(C12/100)*21</f>
        <v>32670</v>
      </c>
      <c r="E12" s="75"/>
      <c r="F12" s="75">
        <f>E12*1.21</f>
        <v>0</v>
      </c>
      <c r="G12" s="276">
        <v>23</v>
      </c>
      <c r="H12" s="195">
        <f>C12*G12</f>
        <v>621000</v>
      </c>
      <c r="I12" s="192">
        <f>D12*G12</f>
        <v>751410</v>
      </c>
      <c r="J12" s="277">
        <f>E12*G12</f>
        <v>0</v>
      </c>
      <c r="K12" s="278">
        <f>J12*1.21</f>
        <v>0</v>
      </c>
      <c r="L12" s="130" t="s">
        <v>204</v>
      </c>
      <c r="Q12" s="32"/>
      <c r="R12" s="43"/>
      <c r="S12" s="46"/>
      <c r="T12" s="47"/>
      <c r="U12" s="48"/>
      <c r="V12" s="49"/>
      <c r="W12" s="32"/>
    </row>
    <row r="13" spans="1:23" ht="150">
      <c r="A13" s="308" t="s">
        <v>177</v>
      </c>
      <c r="B13" s="194" t="s">
        <v>39</v>
      </c>
      <c r="C13" s="192">
        <v>35000</v>
      </c>
      <c r="D13" s="193">
        <f>C13+(C13/100)*21</f>
        <v>42350</v>
      </c>
      <c r="E13" s="75"/>
      <c r="F13" s="75">
        <f>E13*1.21</f>
        <v>0</v>
      </c>
      <c r="G13" s="276">
        <v>3</v>
      </c>
      <c r="H13" s="195">
        <f>C13*G13</f>
        <v>105000</v>
      </c>
      <c r="I13" s="192">
        <f>D13*G13</f>
        <v>127050</v>
      </c>
      <c r="J13" s="277">
        <f>E13*G13</f>
        <v>0</v>
      </c>
      <c r="K13" s="278">
        <f>J13*1.21</f>
        <v>0</v>
      </c>
      <c r="L13" s="97" t="s">
        <v>178</v>
      </c>
      <c r="Q13" s="43"/>
      <c r="R13" s="43"/>
      <c r="S13" s="52"/>
      <c r="T13" s="47"/>
      <c r="U13" s="48"/>
      <c r="V13" s="49"/>
      <c r="W13" s="32"/>
    </row>
    <row r="14" spans="1:12" ht="15.75" thickBot="1">
      <c r="A14" s="309" t="s">
        <v>4</v>
      </c>
      <c r="B14" s="202"/>
      <c r="C14" s="204"/>
      <c r="D14" s="203"/>
      <c r="E14" s="203"/>
      <c r="F14" s="203"/>
      <c r="G14" s="279"/>
      <c r="H14" s="196"/>
      <c r="I14" s="204">
        <f>SUM(I12:I13)</f>
        <v>878460</v>
      </c>
      <c r="J14" s="205">
        <f>SUM(J12:J13)</f>
        <v>0</v>
      </c>
      <c r="K14" s="206">
        <f>SUM(K12:K13)</f>
        <v>0</v>
      </c>
      <c r="L14" s="47"/>
    </row>
    <row r="16" spans="1:13" ht="19.5" thickBot="1">
      <c r="A16" s="1" t="s">
        <v>238</v>
      </c>
      <c r="B16" s="32"/>
      <c r="C16" s="38"/>
      <c r="D16" s="33"/>
      <c r="E16" s="33"/>
      <c r="F16" s="33"/>
      <c r="G16" s="38"/>
      <c r="H16" s="32"/>
      <c r="I16" s="32"/>
      <c r="J16" s="32"/>
      <c r="K16" s="32"/>
      <c r="L16" s="32"/>
      <c r="M16" s="32"/>
    </row>
    <row r="17" spans="1:13" ht="15">
      <c r="A17" s="237"/>
      <c r="B17" s="228">
        <v>2017</v>
      </c>
      <c r="C17" s="228"/>
      <c r="D17" s="228">
        <v>2018</v>
      </c>
      <c r="E17" s="228"/>
      <c r="F17" s="228">
        <v>2019</v>
      </c>
      <c r="G17" s="228"/>
      <c r="H17" s="228">
        <v>2020</v>
      </c>
      <c r="I17" s="228"/>
      <c r="J17" s="228">
        <v>2021</v>
      </c>
      <c r="K17" s="228"/>
      <c r="L17" s="229" t="s">
        <v>4</v>
      </c>
      <c r="M17" s="32"/>
    </row>
    <row r="18" spans="1:13" ht="45">
      <c r="A18" s="219"/>
      <c r="B18" s="231" t="s">
        <v>242</v>
      </c>
      <c r="C18" s="231" t="s">
        <v>243</v>
      </c>
      <c r="D18" s="231" t="s">
        <v>242</v>
      </c>
      <c r="E18" s="231" t="s">
        <v>243</v>
      </c>
      <c r="F18" s="231" t="s">
        <v>242</v>
      </c>
      <c r="G18" s="231" t="s">
        <v>243</v>
      </c>
      <c r="H18" s="231" t="s">
        <v>242</v>
      </c>
      <c r="I18" s="231" t="s">
        <v>243</v>
      </c>
      <c r="J18" s="231" t="s">
        <v>242</v>
      </c>
      <c r="K18" s="231" t="s">
        <v>243</v>
      </c>
      <c r="L18" s="232" t="s">
        <v>243</v>
      </c>
      <c r="M18" s="32"/>
    </row>
    <row r="19" spans="1:13" ht="30">
      <c r="A19" s="201" t="s">
        <v>77</v>
      </c>
      <c r="B19" s="295">
        <v>0</v>
      </c>
      <c r="C19" s="280">
        <f>B19*F12</f>
        <v>0</v>
      </c>
      <c r="D19" s="295">
        <v>0</v>
      </c>
      <c r="E19" s="281">
        <f>D19*F12</f>
        <v>0</v>
      </c>
      <c r="F19" s="295">
        <v>6</v>
      </c>
      <c r="G19" s="280">
        <f>F19*F12</f>
        <v>0</v>
      </c>
      <c r="H19" s="295">
        <v>16</v>
      </c>
      <c r="I19" s="280">
        <f>H19*F12</f>
        <v>0</v>
      </c>
      <c r="J19" s="295">
        <v>1</v>
      </c>
      <c r="K19" s="280">
        <f>J19*F12</f>
        <v>0</v>
      </c>
      <c r="L19" s="296">
        <f>C19+E19+G19+I19+K19</f>
        <v>0</v>
      </c>
      <c r="M19" s="32"/>
    </row>
    <row r="20" spans="1:13" ht="45">
      <c r="A20" s="201" t="s">
        <v>177</v>
      </c>
      <c r="B20" s="295">
        <v>0</v>
      </c>
      <c r="C20" s="280">
        <f>B20*F13</f>
        <v>0</v>
      </c>
      <c r="D20" s="295">
        <v>0</v>
      </c>
      <c r="E20" s="281">
        <f>D20*F13</f>
        <v>0</v>
      </c>
      <c r="F20" s="295">
        <v>1</v>
      </c>
      <c r="G20" s="280">
        <f>F20*F13</f>
        <v>0</v>
      </c>
      <c r="H20" s="295">
        <v>1</v>
      </c>
      <c r="I20" s="280">
        <f>H20*F13</f>
        <v>0</v>
      </c>
      <c r="J20" s="295">
        <v>1</v>
      </c>
      <c r="K20" s="280">
        <f>J20*F13</f>
        <v>0</v>
      </c>
      <c r="L20" s="296">
        <f>C20+E20+G20+I20+K20</f>
        <v>0</v>
      </c>
      <c r="M20" s="32"/>
    </row>
    <row r="21" spans="1:13" ht="15">
      <c r="A21" s="239" t="s">
        <v>4</v>
      </c>
      <c r="B21" s="282"/>
      <c r="C21" s="282">
        <f>SUM(C19:C20)</f>
        <v>0</v>
      </c>
      <c r="D21" s="282"/>
      <c r="E21" s="282">
        <f>SUM(E19:E20)</f>
        <v>0</v>
      </c>
      <c r="F21" s="282"/>
      <c r="G21" s="282">
        <f>SUM(G19:G20)</f>
        <v>0</v>
      </c>
      <c r="H21" s="282"/>
      <c r="I21" s="282">
        <f>SUM(I19:I20)</f>
        <v>0</v>
      </c>
      <c r="J21" s="282"/>
      <c r="K21" s="282">
        <f>SUM(K19:K20)</f>
        <v>0</v>
      </c>
      <c r="L21" s="284">
        <f>SUM(B21:K21)</f>
        <v>0</v>
      </c>
      <c r="M21" s="32"/>
    </row>
    <row r="22" spans="1:13" ht="15.75" thickBot="1">
      <c r="A22" s="140" t="s">
        <v>237</v>
      </c>
      <c r="B22" s="285"/>
      <c r="C22" s="224">
        <v>0</v>
      </c>
      <c r="D22" s="285"/>
      <c r="E22" s="224">
        <v>0</v>
      </c>
      <c r="F22" s="285"/>
      <c r="G22" s="286">
        <v>238370</v>
      </c>
      <c r="H22" s="285"/>
      <c r="I22" s="286">
        <v>565070</v>
      </c>
      <c r="J22" s="285"/>
      <c r="K22" s="286">
        <v>75020</v>
      </c>
      <c r="L22" s="287">
        <f>SUM(B22:K22)</f>
        <v>878460</v>
      </c>
      <c r="M22" s="32"/>
    </row>
    <row r="23" spans="1:13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44"/>
      <c r="M23" s="32"/>
    </row>
    <row r="24" spans="1:17" ht="15.75">
      <c r="A24" s="54"/>
      <c r="B24" s="76"/>
      <c r="C24" s="77"/>
      <c r="D24" s="78"/>
      <c r="E24" s="78"/>
      <c r="F24" s="78"/>
      <c r="G24" s="79"/>
      <c r="H24" s="72"/>
      <c r="I24" s="79"/>
      <c r="J24" s="79"/>
      <c r="K24" s="79"/>
      <c r="L24" s="77"/>
      <c r="M24" s="80"/>
      <c r="N24" s="53"/>
      <c r="O24" s="53"/>
      <c r="P24"/>
      <c r="Q24"/>
    </row>
    <row r="25" spans="1:17" ht="15.75">
      <c r="A25" s="54"/>
      <c r="B25" s="80"/>
      <c r="C25" s="77"/>
      <c r="D25" s="80"/>
      <c r="E25" s="80"/>
      <c r="F25" s="80"/>
      <c r="G25" s="79"/>
      <c r="H25" s="72"/>
      <c r="I25" s="79"/>
      <c r="J25" s="79"/>
      <c r="K25" s="79"/>
      <c r="L25" s="77"/>
      <c r="M25" s="80"/>
      <c r="N25" s="53"/>
      <c r="O25" s="53"/>
      <c r="P25"/>
      <c r="Q25"/>
    </row>
    <row r="26" spans="1:17" ht="15.75">
      <c r="A26" s="54"/>
      <c r="B26" s="80"/>
      <c r="C26" s="77"/>
      <c r="D26" s="80"/>
      <c r="E26" s="80"/>
      <c r="F26" s="80"/>
      <c r="G26" s="79"/>
      <c r="H26" s="72"/>
      <c r="I26" s="79"/>
      <c r="J26" s="79"/>
      <c r="K26" s="79"/>
      <c r="L26" s="79"/>
      <c r="M26" s="78"/>
      <c r="N26" s="53"/>
      <c r="O26" s="53"/>
      <c r="P26"/>
      <c r="Q26"/>
    </row>
    <row r="27" spans="1:17" ht="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85"/>
      <c r="M27" s="53"/>
      <c r="N27" s="53"/>
      <c r="O27" s="53"/>
      <c r="P27"/>
      <c r="Q27"/>
    </row>
    <row r="28" spans="1:17" ht="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85"/>
      <c r="M28" s="53"/>
      <c r="N28" s="53"/>
      <c r="O28" s="53"/>
      <c r="P28"/>
      <c r="Q28"/>
    </row>
    <row r="29" spans="1:17" ht="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85"/>
      <c r="M29" s="53"/>
      <c r="N29" s="53"/>
      <c r="O29" s="53"/>
      <c r="P29"/>
      <c r="Q29"/>
    </row>
    <row r="30" spans="1:17" ht="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85"/>
      <c r="M30" s="53"/>
      <c r="N30" s="53"/>
      <c r="O30" s="53"/>
      <c r="P30"/>
      <c r="Q30"/>
    </row>
    <row r="31" spans="1:15" ht="15">
      <c r="A31" s="32"/>
      <c r="B31" s="32"/>
      <c r="C31" s="32"/>
      <c r="D31" s="73"/>
      <c r="E31" s="73"/>
      <c r="F31" s="73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">
      <c r="A32" s="32"/>
      <c r="B32" s="32"/>
      <c r="C32" s="32"/>
      <c r="D32" s="73"/>
      <c r="E32" s="73"/>
      <c r="F32" s="73"/>
      <c r="G32" s="32"/>
      <c r="H32" s="32"/>
      <c r="I32" s="32"/>
      <c r="J32" s="32"/>
      <c r="K32" s="32"/>
      <c r="L32" s="32"/>
      <c r="M32" s="32"/>
      <c r="N32" s="32"/>
      <c r="O32" s="32"/>
    </row>
  </sheetData>
  <sheetProtection/>
  <mergeCells count="5">
    <mergeCell ref="B17:C17"/>
    <mergeCell ref="D17:E17"/>
    <mergeCell ref="F17:G17"/>
    <mergeCell ref="H17:I17"/>
    <mergeCell ref="J17:K1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zelenkov</dc:creator>
  <cp:keywords/>
  <dc:description/>
  <cp:lastModifiedBy>sysovaja</cp:lastModifiedBy>
  <dcterms:created xsi:type="dcterms:W3CDTF">2017-03-06T10:33:13Z</dcterms:created>
  <dcterms:modified xsi:type="dcterms:W3CDTF">2017-05-22T11:20:58Z</dcterms:modified>
  <cp:category/>
  <cp:version/>
  <cp:contentType/>
  <cp:contentStatus/>
</cp:coreProperties>
</file>