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210" activeTab="2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Pol'!$A$1:$W$147</definedName>
    <definedName name="_xlnm.Print_Area" localSheetId="0">Stavba!$A$1:$J$64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G11" i="12" l="1"/>
  <c r="M11" i="12" s="1"/>
  <c r="M10" i="12" s="1"/>
  <c r="I11" i="12"/>
  <c r="I10" i="12" s="1"/>
  <c r="K11" i="12"/>
  <c r="K10" i="12" s="1"/>
  <c r="O11" i="12"/>
  <c r="O10" i="12" s="1"/>
  <c r="Q11" i="12"/>
  <c r="Q10" i="12" s="1"/>
  <c r="V11" i="12"/>
  <c r="V10" i="12" s="1"/>
  <c r="G13" i="12"/>
  <c r="G12" i="12" s="1"/>
  <c r="I50" i="1" s="1"/>
  <c r="I13" i="12"/>
  <c r="I12" i="12" s="1"/>
  <c r="K13" i="12"/>
  <c r="K12" i="12" s="1"/>
  <c r="O13" i="12"/>
  <c r="O12" i="12" s="1"/>
  <c r="Q13" i="12"/>
  <c r="Q12" i="12" s="1"/>
  <c r="V13" i="12"/>
  <c r="V12" i="12" s="1"/>
  <c r="G22" i="12"/>
  <c r="G21" i="12" s="1"/>
  <c r="I51" i="1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I25" i="12"/>
  <c r="K25" i="12"/>
  <c r="O25" i="12"/>
  <c r="O24" i="12" s="1"/>
  <c r="Q25" i="12"/>
  <c r="V25" i="12"/>
  <c r="G27" i="12"/>
  <c r="M27" i="12" s="1"/>
  <c r="I27" i="12"/>
  <c r="K27" i="12"/>
  <c r="O27" i="12"/>
  <c r="Q27" i="12"/>
  <c r="V27" i="12"/>
  <c r="V24" i="12" s="1"/>
  <c r="G29" i="12"/>
  <c r="M29" i="12" s="1"/>
  <c r="M28" i="12" s="1"/>
  <c r="I29" i="12"/>
  <c r="I28" i="12" s="1"/>
  <c r="K29" i="12"/>
  <c r="K28" i="12" s="1"/>
  <c r="O29" i="12"/>
  <c r="O28" i="12" s="1"/>
  <c r="Q29" i="12"/>
  <c r="Q28" i="12" s="1"/>
  <c r="V29" i="12"/>
  <c r="V28" i="12" s="1"/>
  <c r="G31" i="12"/>
  <c r="I31" i="12"/>
  <c r="K31" i="12"/>
  <c r="O31" i="12"/>
  <c r="Q31" i="12"/>
  <c r="V31" i="12"/>
  <c r="G33" i="12"/>
  <c r="M33" i="12" s="1"/>
  <c r="I33" i="12"/>
  <c r="K33" i="12"/>
  <c r="O33" i="12"/>
  <c r="Q33" i="12"/>
  <c r="Q30" i="12" s="1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8" i="12"/>
  <c r="M58" i="12" s="1"/>
  <c r="I58" i="12"/>
  <c r="K58" i="12"/>
  <c r="O58" i="12"/>
  <c r="Q58" i="12"/>
  <c r="V58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K117" i="12" s="1"/>
  <c r="O118" i="12"/>
  <c r="Q118" i="12"/>
  <c r="V118" i="12"/>
  <c r="G120" i="12"/>
  <c r="M120" i="12" s="1"/>
  <c r="I120" i="12"/>
  <c r="I117" i="12" s="1"/>
  <c r="K120" i="12"/>
  <c r="O120" i="12"/>
  <c r="Q120" i="12"/>
  <c r="V120" i="12"/>
  <c r="G122" i="12"/>
  <c r="M122" i="12" s="1"/>
  <c r="M121" i="12" s="1"/>
  <c r="I122" i="12"/>
  <c r="I121" i="12" s="1"/>
  <c r="K122" i="12"/>
  <c r="K121" i="12" s="1"/>
  <c r="O122" i="12"/>
  <c r="O121" i="12" s="1"/>
  <c r="Q122" i="12"/>
  <c r="Q121" i="12" s="1"/>
  <c r="V122" i="12"/>
  <c r="V121" i="12" s="1"/>
  <c r="G129" i="12"/>
  <c r="G128" i="12" s="1"/>
  <c r="I62" i="1" s="1"/>
  <c r="I129" i="12"/>
  <c r="K129" i="12"/>
  <c r="O129" i="12"/>
  <c r="Q129" i="12"/>
  <c r="V129" i="12"/>
  <c r="V128" i="12" s="1"/>
  <c r="G132" i="12"/>
  <c r="M132" i="12" s="1"/>
  <c r="I132" i="12"/>
  <c r="K132" i="12"/>
  <c r="O132" i="12"/>
  <c r="Q132" i="12"/>
  <c r="V132" i="12"/>
  <c r="G135" i="12"/>
  <c r="G134" i="12" s="1"/>
  <c r="I63" i="1" s="1"/>
  <c r="I19" i="1" s="1"/>
  <c r="I135" i="12"/>
  <c r="I134" i="12" s="1"/>
  <c r="K135" i="12"/>
  <c r="K134" i="12" s="1"/>
  <c r="O135" i="12"/>
  <c r="O134" i="12" s="1"/>
  <c r="Q135" i="12"/>
  <c r="Q134" i="12" s="1"/>
  <c r="V135" i="12"/>
  <c r="V134" i="12" s="1"/>
  <c r="AE137" i="12"/>
  <c r="F41" i="1" s="1"/>
  <c r="I20" i="1"/>
  <c r="I18" i="1"/>
  <c r="I30" i="12" l="1"/>
  <c r="I128" i="12"/>
  <c r="V117" i="12"/>
  <c r="V30" i="12"/>
  <c r="Q128" i="12"/>
  <c r="K128" i="12"/>
  <c r="Q117" i="12"/>
  <c r="O30" i="12"/>
  <c r="V100" i="12"/>
  <c r="M135" i="12"/>
  <c r="M134" i="12" s="1"/>
  <c r="M22" i="12"/>
  <c r="M21" i="12" s="1"/>
  <c r="M117" i="12"/>
  <c r="G24" i="12"/>
  <c r="I52" i="1" s="1"/>
  <c r="M129" i="12"/>
  <c r="O117" i="12"/>
  <c r="G117" i="12"/>
  <c r="I60" i="1" s="1"/>
  <c r="O108" i="12"/>
  <c r="G108" i="12"/>
  <c r="I59" i="1" s="1"/>
  <c r="V108" i="12"/>
  <c r="I108" i="12"/>
  <c r="K100" i="12"/>
  <c r="Q100" i="12"/>
  <c r="V86" i="12"/>
  <c r="I86" i="12"/>
  <c r="O86" i="12"/>
  <c r="K52" i="12"/>
  <c r="Q52" i="12"/>
  <c r="O36" i="12"/>
  <c r="G36" i="12"/>
  <c r="I55" i="1" s="1"/>
  <c r="V36" i="12"/>
  <c r="I36" i="12"/>
  <c r="K30" i="12"/>
  <c r="G30" i="12"/>
  <c r="I54" i="1" s="1"/>
  <c r="K24" i="12"/>
  <c r="Q24" i="12"/>
  <c r="M25" i="12"/>
  <c r="M24" i="12" s="1"/>
  <c r="I24" i="12"/>
  <c r="M13" i="12"/>
  <c r="M12" i="12" s="1"/>
  <c r="O128" i="12"/>
  <c r="G121" i="12"/>
  <c r="I61" i="1" s="1"/>
  <c r="Q108" i="12"/>
  <c r="K108" i="12"/>
  <c r="I100" i="12"/>
  <c r="O100" i="12"/>
  <c r="K86" i="12"/>
  <c r="Q86" i="12"/>
  <c r="V52" i="12"/>
  <c r="I52" i="12"/>
  <c r="O52" i="12"/>
  <c r="G52" i="12"/>
  <c r="I56" i="1" s="1"/>
  <c r="Q36" i="12"/>
  <c r="K36" i="12"/>
  <c r="G10" i="12"/>
  <c r="F39" i="1"/>
  <c r="F40" i="1"/>
  <c r="M100" i="12"/>
  <c r="M36" i="12"/>
  <c r="M52" i="12"/>
  <c r="M108" i="12"/>
  <c r="M128" i="12"/>
  <c r="M86" i="12"/>
  <c r="AF137" i="12"/>
  <c r="G100" i="12"/>
  <c r="I58" i="1" s="1"/>
  <c r="G86" i="12"/>
  <c r="I57" i="1" s="1"/>
  <c r="M31" i="12"/>
  <c r="M30" i="12" s="1"/>
  <c r="G28" i="12"/>
  <c r="I53" i="1" s="1"/>
  <c r="J28" i="1"/>
  <c r="J26" i="1"/>
  <c r="G38" i="1"/>
  <c r="F38" i="1"/>
  <c r="J23" i="1"/>
  <c r="J24" i="1"/>
  <c r="J25" i="1"/>
  <c r="J27" i="1"/>
  <c r="E24" i="1"/>
  <c r="E26" i="1"/>
  <c r="F42" i="1" l="1"/>
  <c r="G41" i="1"/>
  <c r="H41" i="1" s="1"/>
  <c r="I41" i="1" s="1"/>
  <c r="G40" i="1"/>
  <c r="H40" i="1" s="1"/>
  <c r="I40" i="1" s="1"/>
  <c r="G39" i="1"/>
  <c r="G42" i="1" s="1"/>
  <c r="I49" i="1"/>
  <c r="I16" i="1" s="1"/>
  <c r="G137" i="12"/>
  <c r="I17" i="1"/>
  <c r="H39" i="1" l="1"/>
  <c r="I39" i="1" s="1"/>
  <c r="I42" i="1" s="1"/>
  <c r="I21" i="1"/>
  <c r="G25" i="1" s="1"/>
  <c r="A25" i="1" s="1"/>
  <c r="A26" i="1" s="1"/>
  <c r="G26" i="1" s="1"/>
  <c r="I64" i="1"/>
  <c r="G23" i="1"/>
  <c r="A23" i="1" s="1"/>
  <c r="A24" i="1" s="1"/>
  <c r="G24" i="1" s="1"/>
  <c r="G28" i="1"/>
  <c r="A27" i="1" l="1"/>
  <c r="A29" i="1" s="1"/>
  <c r="G29" i="1" s="1"/>
  <c r="G27" i="1" s="1"/>
  <c r="H42" i="1"/>
  <c r="J60" i="1"/>
  <c r="J51" i="1"/>
  <c r="J49" i="1"/>
  <c r="J50" i="1"/>
  <c r="J53" i="1"/>
  <c r="J56" i="1"/>
  <c r="J54" i="1"/>
  <c r="J59" i="1"/>
  <c r="J62" i="1"/>
  <c r="J52" i="1"/>
  <c r="J55" i="1"/>
  <c r="J57" i="1"/>
  <c r="J58" i="1"/>
  <c r="J61" i="1"/>
  <c r="J63" i="1"/>
  <c r="J40" i="1"/>
  <c r="J41" i="1"/>
  <c r="J39" i="1"/>
  <c r="J42" i="1" s="1"/>
  <c r="J6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<sst xmlns="http://schemas.openxmlformats.org/spreadsheetml/2006/main" count="644" uniqueCount="276">
  <si>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</si>
  <si>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</si>
  <si>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</si>
  <si>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</si>
  <si>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</si>
  <si>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</si>
  <si>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</si>
  <si>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</si>
  <si>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</si>
  <si>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</si>
  <si>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</si>
  <si>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</si>
  <si>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</si>
  <si>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</si>
  <si>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</si>
  <si>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</si>
  <si>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</si>
  <si>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</si>
  <si>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</si>
  <si>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</si>
  <si>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</si>
  <si>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</si>
  <si>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</si>
  <si>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</si>
  <si>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</si>
  <si>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</si>
  <si>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</si>
  <si>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</si>
  <si>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</si>
  <si>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</si>
  <si>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</si>
  <si>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</si>
  <si>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</si>
  <si>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</si>
  <si>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</si>
  <si>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</si>
  <si>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</si>
  <si>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</si>
  <si>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</si>
  <si>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</si>
  <si>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</si>
  <si>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Přístřešek</t>
  </si>
  <si>
    <t>Přístřešek hlídače parkoviště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</si>
  <si>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</si>
  <si>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</si>
  <si>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</si>
  <si>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</si>
  <si>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</si>
  <si>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</si>
  <si>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</si>
  <si>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</si>
  <si>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</si>
  <si>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</si>
  <si>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</si>
  <si>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</si>
  <si>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</si>
  <si>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</si>
  <si>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</si>
  <si>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</si>
  <si>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</si>
  <si>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</si>
  <si>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</si>
  <si>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</si>
  <si>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</si>
  <si>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</si>
  <si>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</si>
  <si>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</si>
  <si>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</si>
  <si>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</si>
  <si>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</si>
  <si>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</si>
  <si>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</si>
  <si>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</si>
  <si>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</si>
  <si>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</si>
  <si>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</si>
  <si>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</si>
  <si>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</si>
  <si>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</si>
  <si>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</si>
  <si>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</si>
  <si>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</si>
  <si>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</si>
  <si>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</si>
  <si>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</si>
  <si>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</si>
  <si>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</si>
  <si>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</si>
  <si>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</si>
  <si>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</si>
  <si>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</si>
  <si>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</si>
  <si>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</si>
  <si>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</si>
  <si>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</si>
  <si>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</si>
  <si>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</si>
  <si>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</si>
  <si>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</si>
  <si>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</si>
  <si>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</si>
  <si>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</si>
  <si>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</si>
  <si>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</si>
  <si>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</si>
  <si>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</si>
  <si>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275171001</t>
  </si>
  <si>
    <t>Zavrtání zemního vrutu, vč. dodávky vrutu typ 800/7 dl. 800 mm, pr. 70 mm</t>
  </si>
  <si>
    <t>kus</t>
  </si>
  <si>
    <t>RTS 17/ I</t>
  </si>
  <si>
    <t>POL1_</t>
  </si>
  <si>
    <t>347015133</t>
  </si>
  <si>
    <t>Předstěna SDK,tl.115mm, ocel.kce CW, 1x RBI 12,5mm</t>
  </si>
  <si>
    <t>m2</t>
  </si>
  <si>
    <t>(3,00+2,17)*2*(2,50+2,545)/2</t>
  </si>
  <si>
    <t>VV</t>
  </si>
  <si>
    <t>Začátek provozního součtu</t>
  </si>
  <si>
    <t xml:space="preserve">  1,45*1,05</t>
  </si>
  <si>
    <t xml:space="preserve">  1,00*1,05</t>
  </si>
  <si>
    <t xml:space="preserve">  0,90*2,02</t>
  </si>
  <si>
    <t>Konec provozního součtu</t>
  </si>
  <si>
    <t>-4,3905</t>
  </si>
  <si>
    <t>416021121</t>
  </si>
  <si>
    <t>Podhledy SDK, kovová.kce CD. 1x deska RB 12,5 mm</t>
  </si>
  <si>
    <t>2,67*2,17</t>
  </si>
  <si>
    <t>952901111</t>
  </si>
  <si>
    <t>Vyčištění budov o výšce podlaží do 4 m</t>
  </si>
  <si>
    <t>4,00*3,00</t>
  </si>
  <si>
    <t>953981107</t>
  </si>
  <si>
    <t>Chemické kotvy do betonu, hl. 280 mm, M 30, ampule</t>
  </si>
  <si>
    <t>998011031</t>
  </si>
  <si>
    <t>Přesun hmot  výšky do 6 m</t>
  </si>
  <si>
    <t>t</t>
  </si>
  <si>
    <t>POL7_</t>
  </si>
  <si>
    <t>712351111</t>
  </si>
  <si>
    <t>Povlaková krytina střech do 10°,samolepicím pásem, včetně dodávky asfalt.pásu Glastek 30 sticker plus</t>
  </si>
  <si>
    <t>Položka pořadí 8 : 12,00000</t>
  </si>
  <si>
    <t>Povlaková krytina střech do 10°,samolepicím pásem, včetně dodávky asfalt. pásu parotěsného DACO-KSD-R</t>
  </si>
  <si>
    <t>3,00*4,00</t>
  </si>
  <si>
    <t>998712201</t>
  </si>
  <si>
    <t>Přesun hmot pro povlakové krytiny, výšky do 6 m</t>
  </si>
  <si>
    <t>713134211</t>
  </si>
  <si>
    <t xml:space="preserve">Montáž parozábrany na stěny s přelepením spojů, parotěsná fólie </t>
  </si>
  <si>
    <t>Položka pořadí 2 : 21,69215</t>
  </si>
  <si>
    <t>713181111</t>
  </si>
  <si>
    <t>Izolace minerální foukaná do podlah, Climastone L</t>
  </si>
  <si>
    <t>m3</t>
  </si>
  <si>
    <t>2,67*2,17*0,10</t>
  </si>
  <si>
    <t>713181113</t>
  </si>
  <si>
    <t>Izolace minerální foukaná do střešních konstrukcí, Climastone L</t>
  </si>
  <si>
    <t>2,50*3,00*0,10</t>
  </si>
  <si>
    <t>713181131</t>
  </si>
  <si>
    <t>Izolace minerální foukaná do dutin svislých konstr, Climastone S</t>
  </si>
  <si>
    <t>(3,00+2,17)*2*2,90*(0,10+0,03)</t>
  </si>
  <si>
    <t>-4,3905*(0,10+0,03)</t>
  </si>
  <si>
    <t>998713201</t>
  </si>
  <si>
    <t>Přesun hmot pro izolace tepelné, výšky do 6 m</t>
  </si>
  <si>
    <t>762342204</t>
  </si>
  <si>
    <t>Montáž latí střecha</t>
  </si>
  <si>
    <t>m</t>
  </si>
  <si>
    <t>762395000</t>
  </si>
  <si>
    <t xml:space="preserve">Spojovací a ochranné prostředky </t>
  </si>
  <si>
    <t>Latě : 72,27*0,05*0,03</t>
  </si>
  <si>
    <t>Fošny : 0,03465</t>
  </si>
  <si>
    <t>Palubky : 38,91305*0,027</t>
  </si>
  <si>
    <t>762523104</t>
  </si>
  <si>
    <t>Položení podlah hoblovaných na sraz z prken</t>
  </si>
  <si>
    <t>Terasa : 3,00*1,50</t>
  </si>
  <si>
    <t>(2*1,50+3,00)*0,13</t>
  </si>
  <si>
    <t>762526110</t>
  </si>
  <si>
    <t>Položení polštářů pod podlahy rozteče do 65 cm</t>
  </si>
  <si>
    <t>Terasa : 3*1,50</t>
  </si>
  <si>
    <t>766412123</t>
  </si>
  <si>
    <t>Obložení stěn  palubkami MD</t>
  </si>
  <si>
    <t>(3,00+2,17)*2*2,90</t>
  </si>
  <si>
    <t>766417111</t>
  </si>
  <si>
    <t>Podkladový rošt pod obložení stěn</t>
  </si>
  <si>
    <t>766421223</t>
  </si>
  <si>
    <t xml:space="preserve">Obložení podhledů palubkami MD </t>
  </si>
  <si>
    <t>3,00*1,50</t>
  </si>
  <si>
    <t>60510054</t>
  </si>
  <si>
    <t>Lať střešní profil dřevěný 50/30 mm l = 3 m a výše</t>
  </si>
  <si>
    <t>SPCM</t>
  </si>
  <si>
    <t>POL3_</t>
  </si>
  <si>
    <t>(46,50+19,20)*1,10</t>
  </si>
  <si>
    <t>60512622</t>
  </si>
  <si>
    <t>Fošna SM/JD omít.II.jak.tl.5 dl. 200-350 š.17-24</t>
  </si>
  <si>
    <t>Terasa : 3*1,50*0,05*0,14*1,10</t>
  </si>
  <si>
    <t>61198107</t>
  </si>
  <si>
    <t>Palubka  modřín sibiř. 27x140 mm bez impreg.</t>
  </si>
  <si>
    <t xml:space="preserve">Podlaha : </t>
  </si>
  <si>
    <t>Položka pořadí 17 : 5,28000*1,1</t>
  </si>
  <si>
    <t xml:space="preserve">Stěny : </t>
  </si>
  <si>
    <t>Položka pořadí 19 : 25,59550*1,1</t>
  </si>
  <si>
    <t xml:space="preserve">Podhled : </t>
  </si>
  <si>
    <t>Položka pořadí 21 : 4,50000*1,1</t>
  </si>
  <si>
    <t>998762202</t>
  </si>
  <si>
    <t>Přesun hmot pro tesařské konstrukce, výšky do 12 m</t>
  </si>
  <si>
    <t>763611131</t>
  </si>
  <si>
    <t>M.bednění střech z desek do tl.18 mm, šroubo.</t>
  </si>
  <si>
    <t>763614111</t>
  </si>
  <si>
    <t>M.podlahy z desek do tl.18 mm, na sraz, přibíjením</t>
  </si>
  <si>
    <t>2,17*2,67</t>
  </si>
  <si>
    <t>763614131</t>
  </si>
  <si>
    <t>M.podlahy z desek do tl.18 mm, na sraz, šroubov.</t>
  </si>
  <si>
    <t>2,17*2,67*2</t>
  </si>
  <si>
    <t>59590670</t>
  </si>
  <si>
    <t>Deska cementotřísková  CETRIS  tl. 10 mm</t>
  </si>
  <si>
    <t>Položka pořadí 27 : 5,79390*1,1</t>
  </si>
  <si>
    <t>60725014</t>
  </si>
  <si>
    <t>Deska dřevoštěpková OSB 3 N tl. 18 mm</t>
  </si>
  <si>
    <t>Položka pořadí 26 : 12,00000*1,1</t>
  </si>
  <si>
    <t>60725038</t>
  </si>
  <si>
    <t>Deska dřevoštěpková OSB ECO 3 N - 4PD tl. 18 mm</t>
  </si>
  <si>
    <t>Položka pořadí 28 : 11,58780*1,1</t>
  </si>
  <si>
    <t>998763201</t>
  </si>
  <si>
    <t>Přesun hmot pro dřevostavby, výšky do 12 m</t>
  </si>
  <si>
    <t>764711251</t>
  </si>
  <si>
    <t xml:space="preserve">Oplechovánípodokeníku  z lak.Al plechů </t>
  </si>
  <si>
    <t>ozn.K3 : 1,00*1,05+(1,00+1,05)*2*0,09</t>
  </si>
  <si>
    <t>ozn.K4 : 1,45*1,21+(1,45+1,21)*2*0,09</t>
  </si>
  <si>
    <t>764719410</t>
  </si>
  <si>
    <t>Závětrná lišta spodní z Al plechu lak, rš 350 mm, ozn.K 1</t>
  </si>
  <si>
    <t>Indiv</t>
  </si>
  <si>
    <t>76471831RR</t>
  </si>
  <si>
    <t>Oplechování sloupku z Al plechů lak., rš 400 mm, ozn.K5</t>
  </si>
  <si>
    <t>Vlastní</t>
  </si>
  <si>
    <t>76471832RRR</t>
  </si>
  <si>
    <t>Oplechování střechy z AL plechů lak., rš 250 mm, ozn.K2</t>
  </si>
  <si>
    <t>998764201</t>
  </si>
  <si>
    <t>Přesun hmot pro klempířské konstr., výšky do 6 m</t>
  </si>
  <si>
    <t>7666700RRR</t>
  </si>
  <si>
    <t>Okno dřevěné okno  D+M</t>
  </si>
  <si>
    <t>1,00*1,05</t>
  </si>
  <si>
    <t>1,45*1,05</t>
  </si>
  <si>
    <t>7666702RRR</t>
  </si>
  <si>
    <t>Dřevěné okenice sklopné  D+M</t>
  </si>
  <si>
    <t>7666703RRR</t>
  </si>
  <si>
    <t>Dřevěné dveře D+M, vč.zárubně</t>
  </si>
  <si>
    <t>998766201</t>
  </si>
  <si>
    <t>Přesun hmot pro truhlářské konstr., výšky do 6 m</t>
  </si>
  <si>
    <t>76799510R</t>
  </si>
  <si>
    <t>Ocelová konstrukce - D + M</t>
  </si>
  <si>
    <t>kg</t>
  </si>
  <si>
    <t>497,0*1,08</t>
  </si>
  <si>
    <t>998767201</t>
  </si>
  <si>
    <t>Přesun hmot pro zámečnické konstr., výšky do 6 m</t>
  </si>
  <si>
    <t>783711101</t>
  </si>
  <si>
    <t>Nátěr olejový tesařských konstrukcí, napuštění</t>
  </si>
  <si>
    <t xml:space="preserve">terasa : </t>
  </si>
  <si>
    <t>Položka pořadí 17 : 5,28000</t>
  </si>
  <si>
    <t xml:space="preserve">objekt : </t>
  </si>
  <si>
    <t>Položka pořadí 19 : 25,59550</t>
  </si>
  <si>
    <t>Položka pořadí 21 : 4,50000</t>
  </si>
  <si>
    <t>784161401</t>
  </si>
  <si>
    <t>Penetrace podkladu nátěrem HET, Klasik, 1 x</t>
  </si>
  <si>
    <t>Položka pořadí 3 : 5,79390</t>
  </si>
  <si>
    <t>784165512</t>
  </si>
  <si>
    <t>Malba HET Klasik, bílá, bez penetrace, 2 x</t>
  </si>
  <si>
    <t>Položka pořadí 45 : 27,48605</t>
  </si>
  <si>
    <t>005124010R</t>
  </si>
  <si>
    <t>VRN -  GZS, Koordinační činnost</t>
  </si>
  <si>
    <t>Soubor</t>
  </si>
  <si>
    <t>POL99_2</t>
  </si>
  <si>
    <t>SUM</t>
  </si>
  <si>
    <t>Poznámky uchazeče k zadání</t>
  </si>
  <si>
    <t>POPUZIV</t>
  </si>
  <si>
    <t>END</t>
  </si>
  <si>
    <t>Díl:1</t>
  </si>
  <si>
    <t>1</t>
  </si>
  <si>
    <t>100000R01</t>
  </si>
  <si>
    <t>kpl</t>
  </si>
  <si>
    <t>Demontáž stávajícího objektu včetně odvozu sutě a skládkovného</t>
  </si>
  <si>
    <t>Přístřešek hlídače parkoviště Koněpruské jeskyně</t>
  </si>
  <si>
    <t>Správa jeskyní České republiky</t>
  </si>
  <si>
    <t>Vypracoval - jméno + kontakty: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</si>
</sst>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4" fontId="3" fillId="2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5" borderId="39" xfId="0" applyNumberFormat="1" applyFont="1" applyFill="1" applyBorder="1" applyAlignment="1" applyProtection="1">
      <alignment horizontal="left" vertical="center"/>
      <protection locked="0"/>
    </xf>
    <xf numFmtId="49" fontId="8" fillId="5" borderId="39" xfId="0" applyNumberFormat="1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5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5" borderId="3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4" zoomScaleNormal="100" zoomScaleSheetLayoutView="75" workbookViewId="0">
      <selection activeCell="G15" sqref="G15:H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37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3"/>
      <c r="B2" s="78" t="s">
        <v>23</v>
      </c>
      <c r="C2" s="79"/>
      <c r="D2" s="80"/>
      <c r="E2" s="202" t="s">
        <v>273</v>
      </c>
      <c r="F2" s="203"/>
      <c r="G2" s="203"/>
      <c r="H2" s="203"/>
      <c r="I2" s="203"/>
      <c r="J2" s="204"/>
      <c r="O2" s="2"/>
    </row>
    <row r="3" spans="1:15" ht="27" customHeight="1" x14ac:dyDescent="0.2">
      <c r="A3" s="3"/>
      <c r="B3" s="81" t="s">
        <v>43</v>
      </c>
      <c r="C3" s="79"/>
      <c r="D3" s="82" t="s">
        <v>40</v>
      </c>
      <c r="E3" s="205" t="s">
        <v>42</v>
      </c>
      <c r="F3" s="206"/>
      <c r="G3" s="206"/>
      <c r="H3" s="206"/>
      <c r="I3" s="206"/>
      <c r="J3" s="207"/>
    </row>
    <row r="4" spans="1:15" ht="23.25" customHeight="1" x14ac:dyDescent="0.2">
      <c r="A4" s="77">
        <v>965</v>
      </c>
      <c r="B4" s="83" t="s">
        <v>44</v>
      </c>
      <c r="C4" s="84"/>
      <c r="D4" s="85" t="s">
        <v>40</v>
      </c>
      <c r="E4" s="214" t="s">
        <v>41</v>
      </c>
      <c r="F4" s="215"/>
      <c r="G4" s="215"/>
      <c r="H4" s="215"/>
      <c r="I4" s="215"/>
      <c r="J4" s="216"/>
    </row>
    <row r="5" spans="1:15" ht="24" customHeight="1" x14ac:dyDescent="0.2">
      <c r="A5" s="3"/>
      <c r="B5" s="47" t="s">
        <v>22</v>
      </c>
      <c r="C5" s="4"/>
      <c r="D5" s="32" t="s">
        <v>274</v>
      </c>
      <c r="E5" s="25"/>
      <c r="F5" s="25"/>
      <c r="G5" s="25"/>
      <c r="H5" s="27" t="s">
        <v>39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35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39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35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09"/>
      <c r="E11" s="209"/>
      <c r="F11" s="209"/>
      <c r="G11" s="209"/>
      <c r="H11" s="27" t="s">
        <v>39</v>
      </c>
      <c r="I11" s="191"/>
      <c r="J11" s="10"/>
    </row>
    <row r="12" spans="1:15" ht="16.5" customHeight="1" x14ac:dyDescent="0.2">
      <c r="A12" s="3"/>
      <c r="B12" s="41"/>
      <c r="C12" s="25"/>
      <c r="D12" s="209"/>
      <c r="E12" s="209"/>
      <c r="F12" s="209"/>
      <c r="G12" s="209"/>
      <c r="H12" s="27" t="s">
        <v>35</v>
      </c>
      <c r="I12" s="191"/>
      <c r="J12" s="10"/>
    </row>
    <row r="13" spans="1:15" ht="21" customHeight="1" x14ac:dyDescent="0.2">
      <c r="A13" s="3"/>
      <c r="B13" s="42"/>
      <c r="C13" s="192"/>
      <c r="D13" s="209"/>
      <c r="E13" s="209"/>
      <c r="F13" s="209"/>
      <c r="G13" s="209"/>
      <c r="H13" s="28"/>
      <c r="I13" s="34"/>
      <c r="J13" s="51"/>
    </row>
    <row r="14" spans="1:15" ht="24" customHeight="1" x14ac:dyDescent="0.2">
      <c r="A14" s="3"/>
      <c r="B14" s="66" t="s">
        <v>275</v>
      </c>
      <c r="C14" s="67"/>
      <c r="D14" s="68"/>
      <c r="E14" s="217"/>
      <c r="F14" s="217"/>
      <c r="G14" s="217"/>
      <c r="H14" s="217"/>
      <c r="I14" s="217"/>
      <c r="J14" s="69"/>
    </row>
    <row r="15" spans="1:15" ht="32.25" customHeight="1" x14ac:dyDescent="0.2">
      <c r="A15" s="3"/>
      <c r="B15" s="52" t="s">
        <v>33</v>
      </c>
      <c r="C15" s="70"/>
      <c r="D15" s="53"/>
      <c r="E15" s="208"/>
      <c r="F15" s="208"/>
      <c r="G15" s="210"/>
      <c r="H15" s="210"/>
      <c r="I15" s="210" t="s">
        <v>30</v>
      </c>
      <c r="J15" s="211"/>
    </row>
    <row r="16" spans="1:15" ht="23.25" customHeight="1" x14ac:dyDescent="0.2">
      <c r="A16" s="137" t="s">
        <v>25</v>
      </c>
      <c r="B16" s="57" t="s">
        <v>25</v>
      </c>
      <c r="C16" s="58"/>
      <c r="D16" s="59"/>
      <c r="E16" s="199"/>
      <c r="F16" s="200"/>
      <c r="G16" s="199"/>
      <c r="H16" s="200"/>
      <c r="I16" s="199">
        <f>SUMIF(F49:F63,A16,I49:I63)+SUMIF(F49:F63,"PSU",I49:I63)+'01 01 Pol'!G8</f>
        <v>0</v>
      </c>
      <c r="J16" s="201"/>
    </row>
    <row r="17" spans="1:10" ht="23.25" customHeight="1" x14ac:dyDescent="0.2">
      <c r="A17" s="137" t="s">
        <v>26</v>
      </c>
      <c r="B17" s="57" t="s">
        <v>26</v>
      </c>
      <c r="C17" s="58"/>
      <c r="D17" s="59"/>
      <c r="E17" s="199"/>
      <c r="F17" s="200"/>
      <c r="G17" s="199"/>
      <c r="H17" s="200"/>
      <c r="I17" s="199">
        <f>SUMIF(F49:F63,A17,I49:I63)</f>
        <v>0</v>
      </c>
      <c r="J17" s="201"/>
    </row>
    <row r="18" spans="1:10" ht="23.25" customHeight="1" x14ac:dyDescent="0.2">
      <c r="A18" s="137" t="s">
        <v>27</v>
      </c>
      <c r="B18" s="57" t="s">
        <v>27</v>
      </c>
      <c r="C18" s="58"/>
      <c r="D18" s="59"/>
      <c r="E18" s="199"/>
      <c r="F18" s="200"/>
      <c r="G18" s="199"/>
      <c r="H18" s="200"/>
      <c r="I18" s="199">
        <f>SUMIF(F49:F63,A18,I49:I63)</f>
        <v>0</v>
      </c>
      <c r="J18" s="201"/>
    </row>
    <row r="19" spans="1:10" ht="23.25" customHeight="1" x14ac:dyDescent="0.2">
      <c r="A19" s="137" t="s">
        <v>78</v>
      </c>
      <c r="B19" s="57" t="s">
        <v>28</v>
      </c>
      <c r="C19" s="58"/>
      <c r="D19" s="59"/>
      <c r="E19" s="199"/>
      <c r="F19" s="200"/>
      <c r="G19" s="199"/>
      <c r="H19" s="200"/>
      <c r="I19" s="199">
        <f>SUMIF(F49:F63,A19,I49:I63)</f>
        <v>0</v>
      </c>
      <c r="J19" s="201"/>
    </row>
    <row r="20" spans="1:10" ht="23.25" customHeight="1" x14ac:dyDescent="0.2">
      <c r="A20" s="137" t="s">
        <v>79</v>
      </c>
      <c r="B20" s="57" t="s">
        <v>29</v>
      </c>
      <c r="C20" s="58"/>
      <c r="D20" s="59"/>
      <c r="E20" s="199"/>
      <c r="F20" s="200"/>
      <c r="G20" s="199"/>
      <c r="H20" s="200"/>
      <c r="I20" s="199">
        <f>SUMIF(F49:F63,A20,I49:I63)</f>
        <v>0</v>
      </c>
      <c r="J20" s="201"/>
    </row>
    <row r="21" spans="1:10" ht="23.25" customHeight="1" x14ac:dyDescent="0.2">
      <c r="A21" s="3"/>
      <c r="B21" s="72" t="s">
        <v>30</v>
      </c>
      <c r="C21" s="73"/>
      <c r="D21" s="74"/>
      <c r="E21" s="212"/>
      <c r="F21" s="213"/>
      <c r="G21" s="212"/>
      <c r="H21" s="213"/>
      <c r="I21" s="212">
        <f>SUM(I16:J20)</f>
        <v>0</v>
      </c>
      <c r="J21" s="223"/>
    </row>
    <row r="22" spans="1:10" ht="33" customHeight="1" x14ac:dyDescent="0.2">
      <c r="A22" s="3"/>
      <c r="B22" s="65" t="s">
        <v>34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1">
        <f>ZakladDPHSniVypocet</f>
        <v>0</v>
      </c>
      <c r="H23" s="222"/>
      <c r="I23" s="22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9">
        <f>IF(A24&gt;50, ROUNDUP(A23, 0), ROUNDDOWN(A23, 0))</f>
        <v>0</v>
      </c>
      <c r="H24" s="220"/>
      <c r="I24" s="22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1">
        <f>I21</f>
        <v>0</v>
      </c>
      <c r="H25" s="222"/>
      <c r="I25" s="22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6">
        <f>IF(A26&gt;50, ROUNDUP(A25, 0), ROUNDDOWN(A25, 0))</f>
        <v>0</v>
      </c>
      <c r="H26" s="197"/>
      <c r="I26" s="19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198">
        <f>CenaCelkem-(ZakladDPHSni+DPHSni+ZakladDPHZakl+DPHZakl)</f>
        <v>0</v>
      </c>
      <c r="H27" s="198"/>
      <c r="I27" s="198"/>
      <c r="J27" s="63" t="str">
        <f t="shared" si="0"/>
        <v>CZK</v>
      </c>
    </row>
    <row r="28" spans="1:10" ht="27.75" hidden="1" customHeight="1" thickBot="1" x14ac:dyDescent="0.25">
      <c r="A28" s="3"/>
      <c r="B28" s="114" t="s">
        <v>24</v>
      </c>
      <c r="C28" s="115"/>
      <c r="D28" s="115"/>
      <c r="E28" s="116"/>
      <c r="F28" s="117"/>
      <c r="G28" s="224">
        <f>ZakladDPHSniVypocet+ZakladDPHZaklVypocet</f>
        <v>0</v>
      </c>
      <c r="H28" s="225"/>
      <c r="I28" s="225"/>
      <c r="J28" s="11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4" t="s">
        <v>36</v>
      </c>
      <c r="C29" s="119"/>
      <c r="D29" s="119"/>
      <c r="E29" s="119"/>
      <c r="F29" s="119"/>
      <c r="G29" s="224">
        <f>IF(A29&gt;50, ROUNDUP(A27, 0), ROUNDDOWN(A27, 0))</f>
        <v>0</v>
      </c>
      <c r="H29" s="224"/>
      <c r="I29" s="224"/>
      <c r="J29" s="120" t="s">
        <v>47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8" t="s">
        <v>2</v>
      </c>
      <c r="E35" s="21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2"/>
    </row>
    <row r="38" spans="1:10" ht="25.5" hidden="1" customHeight="1" x14ac:dyDescent="0.2">
      <c r="A38" s="90" t="s">
        <v>38</v>
      </c>
      <c r="B38" s="94" t="s">
        <v>18</v>
      </c>
      <c r="C38" s="95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45</v>
      </c>
      <c r="C39" s="226"/>
      <c r="D39" s="227"/>
      <c r="E39" s="227"/>
      <c r="F39" s="101">
        <f>'01 01 Pol'!AE137</f>
        <v>0</v>
      </c>
      <c r="G39" s="102">
        <f>'01 01 Pol'!AF137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40</v>
      </c>
      <c r="C40" s="228" t="s">
        <v>42</v>
      </c>
      <c r="D40" s="229"/>
      <c r="E40" s="229"/>
      <c r="F40" s="106">
        <f>'01 01 Pol'!AE137</f>
        <v>0</v>
      </c>
      <c r="G40" s="107">
        <f>'01 01 Pol'!AF137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40</v>
      </c>
      <c r="C41" s="226" t="s">
        <v>41</v>
      </c>
      <c r="D41" s="227"/>
      <c r="E41" s="227"/>
      <c r="F41" s="110">
        <f>'01 01 Pol'!AE137</f>
        <v>0</v>
      </c>
      <c r="G41" s="103">
        <f>'01 01 Pol'!AF137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30" t="s">
        <v>46</v>
      </c>
      <c r="C42" s="231"/>
      <c r="D42" s="231"/>
      <c r="E42" s="232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1" t="s">
        <v>48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49</v>
      </c>
      <c r="G48" s="127"/>
      <c r="H48" s="127"/>
      <c r="I48" s="127" t="s">
        <v>30</v>
      </c>
      <c r="J48" s="127" t="s">
        <v>0</v>
      </c>
    </row>
    <row r="49" spans="1:10" ht="25.5" customHeight="1" x14ac:dyDescent="0.2">
      <c r="A49" s="123"/>
      <c r="B49" s="128" t="s">
        <v>50</v>
      </c>
      <c r="C49" s="233" t="s">
        <v>51</v>
      </c>
      <c r="D49" s="234"/>
      <c r="E49" s="234"/>
      <c r="F49" s="135" t="s">
        <v>25</v>
      </c>
      <c r="G49" s="129"/>
      <c r="H49" s="129"/>
      <c r="I49" s="129">
        <f>'01 01 Pol'!G10</f>
        <v>0</v>
      </c>
      <c r="J49" s="133" t="str">
        <f>IF(I64=0,"",I49/I64*100)</f>
        <v/>
      </c>
    </row>
    <row r="50" spans="1:10" ht="25.5" customHeight="1" x14ac:dyDescent="0.2">
      <c r="A50" s="123"/>
      <c r="B50" s="128" t="s">
        <v>52</v>
      </c>
      <c r="C50" s="233" t="s">
        <v>53</v>
      </c>
      <c r="D50" s="234"/>
      <c r="E50" s="234"/>
      <c r="F50" s="135" t="s">
        <v>25</v>
      </c>
      <c r="G50" s="129"/>
      <c r="H50" s="129"/>
      <c r="I50" s="129">
        <f>'01 01 Pol'!G12</f>
        <v>0</v>
      </c>
      <c r="J50" s="133" t="str">
        <f>IF(I64=0,"",I50/I64*100)</f>
        <v/>
      </c>
    </row>
    <row r="51" spans="1:10" ht="25.5" customHeight="1" x14ac:dyDescent="0.2">
      <c r="A51" s="123"/>
      <c r="B51" s="128" t="s">
        <v>54</v>
      </c>
      <c r="C51" s="233" t="s">
        <v>55</v>
      </c>
      <c r="D51" s="234"/>
      <c r="E51" s="234"/>
      <c r="F51" s="135" t="s">
        <v>25</v>
      </c>
      <c r="G51" s="129"/>
      <c r="H51" s="129"/>
      <c r="I51" s="129">
        <f>'01 01 Pol'!G21</f>
        <v>0</v>
      </c>
      <c r="J51" s="133" t="str">
        <f>IF(I64=0,"",I51/I64*100)</f>
        <v/>
      </c>
    </row>
    <row r="52" spans="1:10" ht="25.5" customHeight="1" x14ac:dyDescent="0.2">
      <c r="A52" s="123"/>
      <c r="B52" s="128" t="s">
        <v>56</v>
      </c>
      <c r="C52" s="233" t="s">
        <v>57</v>
      </c>
      <c r="D52" s="234"/>
      <c r="E52" s="234"/>
      <c r="F52" s="135" t="s">
        <v>25</v>
      </c>
      <c r="G52" s="129"/>
      <c r="H52" s="129"/>
      <c r="I52" s="129">
        <f>'01 01 Pol'!G24</f>
        <v>0</v>
      </c>
      <c r="J52" s="133" t="str">
        <f>IF(I64=0,"",I52/I64*100)</f>
        <v/>
      </c>
    </row>
    <row r="53" spans="1:10" ht="25.5" customHeight="1" x14ac:dyDescent="0.2">
      <c r="A53" s="123"/>
      <c r="B53" s="128" t="s">
        <v>58</v>
      </c>
      <c r="C53" s="233" t="s">
        <v>59</v>
      </c>
      <c r="D53" s="234"/>
      <c r="E53" s="234"/>
      <c r="F53" s="135" t="s">
        <v>25</v>
      </c>
      <c r="G53" s="129"/>
      <c r="H53" s="129"/>
      <c r="I53" s="129">
        <f>'01 01 Pol'!G28</f>
        <v>0</v>
      </c>
      <c r="J53" s="133" t="str">
        <f>IF(I64=0,"",I53/I64*100)</f>
        <v/>
      </c>
    </row>
    <row r="54" spans="1:10" ht="25.5" customHeight="1" x14ac:dyDescent="0.2">
      <c r="A54" s="123"/>
      <c r="B54" s="128" t="s">
        <v>60</v>
      </c>
      <c r="C54" s="233" t="s">
        <v>61</v>
      </c>
      <c r="D54" s="234"/>
      <c r="E54" s="234"/>
      <c r="F54" s="135" t="s">
        <v>26</v>
      </c>
      <c r="G54" s="129"/>
      <c r="H54" s="129"/>
      <c r="I54" s="129">
        <f>'01 01 Pol'!G30</f>
        <v>0</v>
      </c>
      <c r="J54" s="133" t="str">
        <f>IF(I64=0,"",I54/I64*100)</f>
        <v/>
      </c>
    </row>
    <row r="55" spans="1:10" ht="25.5" customHeight="1" x14ac:dyDescent="0.2">
      <c r="A55" s="123"/>
      <c r="B55" s="128" t="s">
        <v>62</v>
      </c>
      <c r="C55" s="233" t="s">
        <v>63</v>
      </c>
      <c r="D55" s="234"/>
      <c r="E55" s="234"/>
      <c r="F55" s="135" t="s">
        <v>26</v>
      </c>
      <c r="G55" s="129"/>
      <c r="H55" s="129"/>
      <c r="I55" s="129">
        <f>'01 01 Pol'!G36</f>
        <v>0</v>
      </c>
      <c r="J55" s="133" t="str">
        <f>IF(I64=0,"",I55/I64*100)</f>
        <v/>
      </c>
    </row>
    <row r="56" spans="1:10" ht="25.5" customHeight="1" x14ac:dyDescent="0.2">
      <c r="A56" s="123"/>
      <c r="B56" s="128" t="s">
        <v>64</v>
      </c>
      <c r="C56" s="233" t="s">
        <v>65</v>
      </c>
      <c r="D56" s="234"/>
      <c r="E56" s="234"/>
      <c r="F56" s="135" t="s">
        <v>26</v>
      </c>
      <c r="G56" s="129"/>
      <c r="H56" s="129"/>
      <c r="I56" s="129">
        <f>'01 01 Pol'!G52</f>
        <v>0</v>
      </c>
      <c r="J56" s="133" t="str">
        <f>IF(I64=0,"",I56/I64*100)</f>
        <v/>
      </c>
    </row>
    <row r="57" spans="1:10" ht="25.5" customHeight="1" x14ac:dyDescent="0.2">
      <c r="A57" s="123"/>
      <c r="B57" s="128" t="s">
        <v>66</v>
      </c>
      <c r="C57" s="233" t="s">
        <v>67</v>
      </c>
      <c r="D57" s="234"/>
      <c r="E57" s="234"/>
      <c r="F57" s="135" t="s">
        <v>26</v>
      </c>
      <c r="G57" s="129"/>
      <c r="H57" s="129"/>
      <c r="I57" s="129">
        <f>'01 01 Pol'!G86</f>
        <v>0</v>
      </c>
      <c r="J57" s="133" t="str">
        <f>IF(I64=0,"",I57/I64*100)</f>
        <v/>
      </c>
    </row>
    <row r="58" spans="1:10" ht="25.5" customHeight="1" x14ac:dyDescent="0.2">
      <c r="A58" s="123"/>
      <c r="B58" s="128" t="s">
        <v>68</v>
      </c>
      <c r="C58" s="233" t="s">
        <v>69</v>
      </c>
      <c r="D58" s="234"/>
      <c r="E58" s="234"/>
      <c r="F58" s="135" t="s">
        <v>26</v>
      </c>
      <c r="G58" s="129"/>
      <c r="H58" s="129"/>
      <c r="I58" s="129">
        <f>'01 01 Pol'!G100</f>
        <v>0</v>
      </c>
      <c r="J58" s="133" t="str">
        <f>IF(I64=0,"",I58/I64*100)</f>
        <v/>
      </c>
    </row>
    <row r="59" spans="1:10" ht="25.5" customHeight="1" x14ac:dyDescent="0.2">
      <c r="A59" s="123"/>
      <c r="B59" s="128" t="s">
        <v>70</v>
      </c>
      <c r="C59" s="233" t="s">
        <v>71</v>
      </c>
      <c r="D59" s="234"/>
      <c r="E59" s="234"/>
      <c r="F59" s="135" t="s">
        <v>26</v>
      </c>
      <c r="G59" s="129"/>
      <c r="H59" s="129"/>
      <c r="I59" s="129">
        <f>'01 01 Pol'!G108</f>
        <v>0</v>
      </c>
      <c r="J59" s="133" t="str">
        <f>IF(I64=0,"",I59/I64*100)</f>
        <v/>
      </c>
    </row>
    <row r="60" spans="1:10" ht="25.5" customHeight="1" x14ac:dyDescent="0.2">
      <c r="A60" s="123"/>
      <c r="B60" s="128" t="s">
        <v>72</v>
      </c>
      <c r="C60" s="233" t="s">
        <v>73</v>
      </c>
      <c r="D60" s="234"/>
      <c r="E60" s="234"/>
      <c r="F60" s="135" t="s">
        <v>26</v>
      </c>
      <c r="G60" s="129"/>
      <c r="H60" s="129"/>
      <c r="I60" s="129">
        <f>'01 01 Pol'!G117</f>
        <v>0</v>
      </c>
      <c r="J60" s="133" t="str">
        <f>IF(I64=0,"",I60/I64*100)</f>
        <v/>
      </c>
    </row>
    <row r="61" spans="1:10" ht="25.5" customHeight="1" x14ac:dyDescent="0.2">
      <c r="A61" s="123"/>
      <c r="B61" s="128" t="s">
        <v>74</v>
      </c>
      <c r="C61" s="233" t="s">
        <v>75</v>
      </c>
      <c r="D61" s="234"/>
      <c r="E61" s="234"/>
      <c r="F61" s="135" t="s">
        <v>26</v>
      </c>
      <c r="G61" s="129"/>
      <c r="H61" s="129"/>
      <c r="I61" s="129">
        <f>'01 01 Pol'!G121</f>
        <v>0</v>
      </c>
      <c r="J61" s="133" t="str">
        <f>IF(I64=0,"",I61/I64*100)</f>
        <v/>
      </c>
    </row>
    <row r="62" spans="1:10" ht="25.5" customHeight="1" x14ac:dyDescent="0.2">
      <c r="A62" s="123"/>
      <c r="B62" s="128" t="s">
        <v>76</v>
      </c>
      <c r="C62" s="233" t="s">
        <v>77</v>
      </c>
      <c r="D62" s="234"/>
      <c r="E62" s="234"/>
      <c r="F62" s="135" t="s">
        <v>26</v>
      </c>
      <c r="G62" s="129"/>
      <c r="H62" s="129"/>
      <c r="I62" s="129">
        <f>'01 01 Pol'!G128</f>
        <v>0</v>
      </c>
      <c r="J62" s="133" t="str">
        <f>IF(I64=0,"",I62/I64*100)</f>
        <v/>
      </c>
    </row>
    <row r="63" spans="1:10" ht="25.5" customHeight="1" x14ac:dyDescent="0.2">
      <c r="A63" s="123"/>
      <c r="B63" s="128" t="s">
        <v>78</v>
      </c>
      <c r="C63" s="233" t="s">
        <v>28</v>
      </c>
      <c r="D63" s="234"/>
      <c r="E63" s="234"/>
      <c r="F63" s="135" t="s">
        <v>78</v>
      </c>
      <c r="G63" s="129"/>
      <c r="H63" s="129"/>
      <c r="I63" s="129">
        <f>'01 01 Pol'!G134</f>
        <v>0</v>
      </c>
      <c r="J63" s="133" t="str">
        <f>IF(I64=0,"",I63/I64*100)</f>
        <v/>
      </c>
    </row>
    <row r="64" spans="1:10" ht="25.5" customHeight="1" x14ac:dyDescent="0.2">
      <c r="A64" s="124"/>
      <c r="B64" s="130" t="s">
        <v>1</v>
      </c>
      <c r="C64" s="130"/>
      <c r="D64" s="131"/>
      <c r="E64" s="131"/>
      <c r="F64" s="136"/>
      <c r="G64" s="132"/>
      <c r="H64" s="132"/>
      <c r="I64" s="132">
        <f>SUM(I49:I63)</f>
        <v>0</v>
      </c>
      <c r="J64" s="134">
        <f>SUM(J49:J63)</f>
        <v>0</v>
      </c>
    </row>
    <row r="65" spans="6:10" x14ac:dyDescent="0.2">
      <c r="F65" s="88"/>
      <c r="G65" s="87"/>
      <c r="H65" s="88"/>
      <c r="I65" s="87"/>
      <c r="J65" s="89"/>
    </row>
    <row r="66" spans="6:10" x14ac:dyDescent="0.2">
      <c r="F66" s="88"/>
      <c r="G66" s="87"/>
      <c r="H66" s="88"/>
      <c r="I66" s="87"/>
      <c r="J66" s="89"/>
    </row>
    <row r="67" spans="6:10" x14ac:dyDescent="0.2">
      <c r="F67" s="88"/>
      <c r="G67" s="87"/>
      <c r="H67" s="88"/>
      <c r="I67" s="87"/>
      <c r="J67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E14:I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6" t="s">
        <v>8</v>
      </c>
      <c r="B2" s="75"/>
      <c r="C2" s="237"/>
      <c r="D2" s="237"/>
      <c r="E2" s="237"/>
      <c r="F2" s="237"/>
      <c r="G2" s="238"/>
    </row>
    <row r="3" spans="1:7" ht="24.95" customHeight="1" x14ac:dyDescent="0.2">
      <c r="A3" s="76" t="s">
        <v>9</v>
      </c>
      <c r="B3" s="75"/>
      <c r="C3" s="237"/>
      <c r="D3" s="237"/>
      <c r="E3" s="237"/>
      <c r="F3" s="237"/>
      <c r="G3" s="238"/>
    </row>
    <row r="4" spans="1:7" ht="24.95" customHeight="1" x14ac:dyDescent="0.2">
      <c r="A4" s="76" t="s">
        <v>10</v>
      </c>
      <c r="B4" s="75"/>
      <c r="C4" s="237"/>
      <c r="D4" s="237"/>
      <c r="E4" s="237"/>
      <c r="F4" s="237"/>
      <c r="G4" s="23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8" activePane="bottomLeft" state="frozen"/>
      <selection pane="bottomLeft" activeCell="F10" sqref="F10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80</v>
      </c>
    </row>
    <row r="2" spans="1:60" ht="24.95" customHeight="1" x14ac:dyDescent="0.2">
      <c r="A2" s="139" t="s">
        <v>8</v>
      </c>
      <c r="B2" s="75"/>
      <c r="C2" s="252" t="s">
        <v>273</v>
      </c>
      <c r="D2" s="253"/>
      <c r="E2" s="253"/>
      <c r="F2" s="253"/>
      <c r="G2" s="254"/>
      <c r="AG2" t="s">
        <v>81</v>
      </c>
    </row>
    <row r="3" spans="1:60" ht="24.95" customHeight="1" x14ac:dyDescent="0.2">
      <c r="A3" s="139" t="s">
        <v>9</v>
      </c>
      <c r="B3" s="75" t="s">
        <v>40</v>
      </c>
      <c r="C3" s="252" t="s">
        <v>42</v>
      </c>
      <c r="D3" s="253"/>
      <c r="E3" s="253"/>
      <c r="F3" s="253"/>
      <c r="G3" s="254"/>
      <c r="AC3" s="86" t="s">
        <v>81</v>
      </c>
      <c r="AG3" t="s">
        <v>82</v>
      </c>
    </row>
    <row r="4" spans="1:60" ht="24.95" customHeight="1" x14ac:dyDescent="0.2">
      <c r="A4" s="140" t="s">
        <v>10</v>
      </c>
      <c r="B4" s="141" t="s">
        <v>40</v>
      </c>
      <c r="C4" s="255" t="s">
        <v>41</v>
      </c>
      <c r="D4" s="256"/>
      <c r="E4" s="256"/>
      <c r="F4" s="256"/>
      <c r="G4" s="257"/>
      <c r="AG4" t="s">
        <v>83</v>
      </c>
    </row>
    <row r="5" spans="1:60" x14ac:dyDescent="0.2">
      <c r="D5" s="138"/>
    </row>
    <row r="6" spans="1:60" ht="38.25" x14ac:dyDescent="0.2">
      <c r="A6" s="143" t="s">
        <v>84</v>
      </c>
      <c r="B6" s="145" t="s">
        <v>85</v>
      </c>
      <c r="C6" s="145" t="s">
        <v>86</v>
      </c>
      <c r="D6" s="144" t="s">
        <v>87</v>
      </c>
      <c r="E6" s="143" t="s">
        <v>88</v>
      </c>
      <c r="F6" s="142" t="s">
        <v>89</v>
      </c>
      <c r="G6" s="143" t="s">
        <v>30</v>
      </c>
      <c r="H6" s="146" t="s">
        <v>31</v>
      </c>
      <c r="I6" s="146" t="s">
        <v>90</v>
      </c>
      <c r="J6" s="146" t="s">
        <v>32</v>
      </c>
      <c r="K6" s="146" t="s">
        <v>91</v>
      </c>
      <c r="L6" s="146" t="s">
        <v>92</v>
      </c>
      <c r="M6" s="146" t="s">
        <v>93</v>
      </c>
      <c r="N6" s="146" t="s">
        <v>94</v>
      </c>
      <c r="O6" s="146" t="s">
        <v>95</v>
      </c>
      <c r="P6" s="146" t="s">
        <v>96</v>
      </c>
      <c r="Q6" s="146" t="s">
        <v>97</v>
      </c>
      <c r="R6" s="146" t="s">
        <v>98</v>
      </c>
      <c r="S6" s="146" t="s">
        <v>99</v>
      </c>
      <c r="T6" s="146" t="s">
        <v>100</v>
      </c>
      <c r="U6" s="146" t="s">
        <v>101</v>
      </c>
      <c r="V6" s="146" t="s">
        <v>102</v>
      </c>
      <c r="W6" s="146" t="s">
        <v>103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3" t="s">
        <v>268</v>
      </c>
      <c r="B8" s="164" t="s">
        <v>269</v>
      </c>
      <c r="C8" s="182" t="s">
        <v>51</v>
      </c>
      <c r="D8" s="165"/>
      <c r="E8" s="166"/>
      <c r="F8" s="167"/>
      <c r="G8" s="168">
        <f>SUMIF(AG9:AG9,"&lt;&gt;NOR",G9:G9)</f>
        <v>0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</row>
    <row r="9" spans="1:60" ht="22.5" customHeight="1" x14ac:dyDescent="0.2">
      <c r="A9" s="175">
        <v>1</v>
      </c>
      <c r="B9" s="176" t="s">
        <v>270</v>
      </c>
      <c r="C9" s="183" t="s">
        <v>272</v>
      </c>
      <c r="D9" s="177" t="s">
        <v>271</v>
      </c>
      <c r="E9" s="178">
        <v>1</v>
      </c>
      <c r="F9" s="179">
        <v>0</v>
      </c>
      <c r="G9" s="180">
        <f>ROUND(E9*F9,2)</f>
        <v>0</v>
      </c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</row>
    <row r="10" spans="1:60" x14ac:dyDescent="0.2">
      <c r="A10" s="163" t="s">
        <v>104</v>
      </c>
      <c r="B10" s="164" t="s">
        <v>50</v>
      </c>
      <c r="C10" s="182" t="s">
        <v>51</v>
      </c>
      <c r="D10" s="165"/>
      <c r="E10" s="166"/>
      <c r="F10" s="167"/>
      <c r="G10" s="168">
        <f>SUMIF(AG11:AG11,"&lt;&gt;NOR",G11:G11)</f>
        <v>0</v>
      </c>
      <c r="H10" s="162"/>
      <c r="I10" s="162">
        <f>SUM(I11:I11)</f>
        <v>2599.38</v>
      </c>
      <c r="J10" s="162"/>
      <c r="K10" s="162">
        <f>SUM(K11:K11)</f>
        <v>538.62</v>
      </c>
      <c r="L10" s="162"/>
      <c r="M10" s="162">
        <f>SUM(M11:M11)</f>
        <v>0</v>
      </c>
      <c r="N10" s="162"/>
      <c r="O10" s="162">
        <f>SUM(O11:O11)</f>
        <v>0</v>
      </c>
      <c r="P10" s="162"/>
      <c r="Q10" s="162">
        <f>SUM(Q11:Q11)</f>
        <v>0</v>
      </c>
      <c r="R10" s="162"/>
      <c r="S10" s="162"/>
      <c r="T10" s="162"/>
      <c r="U10" s="162"/>
      <c r="V10" s="162">
        <f>SUM(V11:V11)</f>
        <v>1.5</v>
      </c>
      <c r="W10" s="162"/>
      <c r="AG10" t="s">
        <v>105</v>
      </c>
    </row>
    <row r="11" spans="1:60" ht="22.5" outlineLevel="1" x14ac:dyDescent="0.2">
      <c r="A11" s="175">
        <v>1</v>
      </c>
      <c r="B11" s="176" t="s">
        <v>106</v>
      </c>
      <c r="C11" s="183" t="s">
        <v>107</v>
      </c>
      <c r="D11" s="177" t="s">
        <v>108</v>
      </c>
      <c r="E11" s="178">
        <v>6</v>
      </c>
      <c r="F11" s="179">
        <v>0</v>
      </c>
      <c r="G11" s="180">
        <f>ROUND(E11*F11,2)</f>
        <v>0</v>
      </c>
      <c r="H11" s="157">
        <v>433.23</v>
      </c>
      <c r="I11" s="156">
        <f>ROUND(E11*H11,2)</f>
        <v>2599.38</v>
      </c>
      <c r="J11" s="157">
        <v>89.77</v>
      </c>
      <c r="K11" s="156">
        <f>ROUND(E11*J11,2)</f>
        <v>538.62</v>
      </c>
      <c r="L11" s="156">
        <v>21</v>
      </c>
      <c r="M11" s="156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 t="s">
        <v>109</v>
      </c>
      <c r="T11" s="156" t="s">
        <v>109</v>
      </c>
      <c r="U11" s="156">
        <v>0.25</v>
      </c>
      <c r="V11" s="156">
        <f>ROUND(E11*U11,2)</f>
        <v>1.5</v>
      </c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110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3" t="s">
        <v>104</v>
      </c>
      <c r="B12" s="164" t="s">
        <v>52</v>
      </c>
      <c r="C12" s="182" t="s">
        <v>53</v>
      </c>
      <c r="D12" s="165"/>
      <c r="E12" s="166"/>
      <c r="F12" s="167"/>
      <c r="G12" s="168">
        <f>SUMIF(AG13:AG20,"&lt;&gt;NOR",G13:G20)</f>
        <v>0</v>
      </c>
      <c r="H12" s="162"/>
      <c r="I12" s="162">
        <f>SUM(I13:I20)</f>
        <v>6174.02</v>
      </c>
      <c r="J12" s="162"/>
      <c r="K12" s="162">
        <f>SUM(K13:K20)</f>
        <v>7210.04</v>
      </c>
      <c r="L12" s="162"/>
      <c r="M12" s="162">
        <f>SUM(M13:M20)</f>
        <v>0</v>
      </c>
      <c r="N12" s="162"/>
      <c r="O12" s="162">
        <f>SUM(O13:O20)</f>
        <v>0.31</v>
      </c>
      <c r="P12" s="162"/>
      <c r="Q12" s="162">
        <f>SUM(Q13:Q20)</f>
        <v>0</v>
      </c>
      <c r="R12" s="162"/>
      <c r="S12" s="162"/>
      <c r="T12" s="162"/>
      <c r="U12" s="162"/>
      <c r="V12" s="162">
        <f>SUM(V13:V20)</f>
        <v>17.350000000000001</v>
      </c>
      <c r="W12" s="162"/>
      <c r="AG12" t="s">
        <v>105</v>
      </c>
    </row>
    <row r="13" spans="1:60" ht="22.5" outlineLevel="1" x14ac:dyDescent="0.2">
      <c r="A13" s="169">
        <v>2</v>
      </c>
      <c r="B13" s="170" t="s">
        <v>111</v>
      </c>
      <c r="C13" s="184" t="s">
        <v>112</v>
      </c>
      <c r="D13" s="171" t="s">
        <v>113</v>
      </c>
      <c r="E13" s="172">
        <v>21.692150000000002</v>
      </c>
      <c r="F13" s="173">
        <v>0</v>
      </c>
      <c r="G13" s="174">
        <f>ROUND(E13*F13,2)</f>
        <v>0</v>
      </c>
      <c r="H13" s="157">
        <v>284.62</v>
      </c>
      <c r="I13" s="156">
        <f>ROUND(E13*H13,2)</f>
        <v>6174.02</v>
      </c>
      <c r="J13" s="157">
        <v>332.38</v>
      </c>
      <c r="K13" s="156">
        <f>ROUND(E13*J13,2)</f>
        <v>7210.04</v>
      </c>
      <c r="L13" s="156">
        <v>21</v>
      </c>
      <c r="M13" s="156">
        <f>G13*(1+L13/100)</f>
        <v>0</v>
      </c>
      <c r="N13" s="156">
        <v>1.4160000000000001E-2</v>
      </c>
      <c r="O13" s="156">
        <f>ROUND(E13*N13,2)</f>
        <v>0.31</v>
      </c>
      <c r="P13" s="156">
        <v>0</v>
      </c>
      <c r="Q13" s="156">
        <f>ROUND(E13*P13,2)</f>
        <v>0</v>
      </c>
      <c r="R13" s="156"/>
      <c r="S13" s="156" t="s">
        <v>109</v>
      </c>
      <c r="T13" s="156" t="s">
        <v>109</v>
      </c>
      <c r="U13" s="156">
        <v>0.8</v>
      </c>
      <c r="V13" s="156">
        <f>ROUND(E13*U13,2)</f>
        <v>17.350000000000001</v>
      </c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110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114</v>
      </c>
      <c r="D14" s="158"/>
      <c r="E14" s="159">
        <v>26.082650000000001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115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116</v>
      </c>
      <c r="D15" s="160"/>
      <c r="E15" s="161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7" t="s">
        <v>117</v>
      </c>
      <c r="D16" s="160"/>
      <c r="E16" s="161">
        <v>1.5225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115</v>
      </c>
      <c r="AH16" s="147">
        <v>2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7" t="s">
        <v>118</v>
      </c>
      <c r="D17" s="160"/>
      <c r="E17" s="161">
        <v>1.05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115</v>
      </c>
      <c r="AH17" s="147">
        <v>2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7" t="s">
        <v>119</v>
      </c>
      <c r="D18" s="160"/>
      <c r="E18" s="161">
        <v>1.8180000000000001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115</v>
      </c>
      <c r="AH18" s="147">
        <v>2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6" t="s">
        <v>120</v>
      </c>
      <c r="D19" s="160"/>
      <c r="E19" s="161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121</v>
      </c>
      <c r="D20" s="158"/>
      <c r="E20" s="159">
        <v>-4.3905000000000003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115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104</v>
      </c>
      <c r="B21" s="164" t="s">
        <v>54</v>
      </c>
      <c r="C21" s="182" t="s">
        <v>55</v>
      </c>
      <c r="D21" s="165"/>
      <c r="E21" s="166"/>
      <c r="F21" s="167"/>
      <c r="G21" s="168">
        <f>SUMIF(AG22:AG23,"&lt;&gt;NOR",G22:G23)</f>
        <v>0</v>
      </c>
      <c r="H21" s="162"/>
      <c r="I21" s="162">
        <f>SUM(I22:I23)</f>
        <v>1027.2</v>
      </c>
      <c r="J21" s="162"/>
      <c r="K21" s="162">
        <f>SUM(K22:K23)</f>
        <v>2286.91</v>
      </c>
      <c r="L21" s="162"/>
      <c r="M21" s="162">
        <f>SUM(M22:M23)</f>
        <v>0</v>
      </c>
      <c r="N21" s="162"/>
      <c r="O21" s="162">
        <f>SUM(O22:O23)</f>
        <v>7.0000000000000007E-2</v>
      </c>
      <c r="P21" s="162"/>
      <c r="Q21" s="162">
        <f>SUM(Q22:Q23)</f>
        <v>0</v>
      </c>
      <c r="R21" s="162"/>
      <c r="S21" s="162"/>
      <c r="T21" s="162"/>
      <c r="U21" s="162"/>
      <c r="V21" s="162">
        <f>SUM(V22:V23)</f>
        <v>5.5</v>
      </c>
      <c r="W21" s="162"/>
      <c r="AG21" t="s">
        <v>105</v>
      </c>
    </row>
    <row r="22" spans="1:60" ht="22.5" outlineLevel="1" x14ac:dyDescent="0.2">
      <c r="A22" s="169">
        <v>3</v>
      </c>
      <c r="B22" s="170" t="s">
        <v>122</v>
      </c>
      <c r="C22" s="184" t="s">
        <v>123</v>
      </c>
      <c r="D22" s="171" t="s">
        <v>113</v>
      </c>
      <c r="E22" s="172">
        <v>5.7938999999999998</v>
      </c>
      <c r="F22" s="173">
        <v>0</v>
      </c>
      <c r="G22" s="174">
        <f>ROUND(E22*F22,2)</f>
        <v>0</v>
      </c>
      <c r="H22" s="157">
        <v>177.29</v>
      </c>
      <c r="I22" s="156">
        <f>ROUND(E22*H22,2)</f>
        <v>1027.2</v>
      </c>
      <c r="J22" s="157">
        <v>394.71</v>
      </c>
      <c r="K22" s="156">
        <f>ROUND(E22*J22,2)</f>
        <v>2286.91</v>
      </c>
      <c r="L22" s="156">
        <v>21</v>
      </c>
      <c r="M22" s="156">
        <f>G22*(1+L22/100)</f>
        <v>0</v>
      </c>
      <c r="N22" s="156">
        <v>1.1860000000000001E-2</v>
      </c>
      <c r="O22" s="156">
        <f>ROUND(E22*N22,2)</f>
        <v>7.0000000000000007E-2</v>
      </c>
      <c r="P22" s="156">
        <v>0</v>
      </c>
      <c r="Q22" s="156">
        <f>ROUND(E22*P22,2)</f>
        <v>0</v>
      </c>
      <c r="R22" s="156"/>
      <c r="S22" s="156" t="s">
        <v>109</v>
      </c>
      <c r="T22" s="156" t="s">
        <v>109</v>
      </c>
      <c r="U22" s="156">
        <v>0.95</v>
      </c>
      <c r="V22" s="156">
        <f>ROUND(E22*U22,2)</f>
        <v>5.5</v>
      </c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110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124</v>
      </c>
      <c r="D23" s="158"/>
      <c r="E23" s="159">
        <v>5.7938999999999998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115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5.5" x14ac:dyDescent="0.2">
      <c r="A24" s="163" t="s">
        <v>104</v>
      </c>
      <c r="B24" s="164" t="s">
        <v>56</v>
      </c>
      <c r="C24" s="182" t="s">
        <v>57</v>
      </c>
      <c r="D24" s="165"/>
      <c r="E24" s="166"/>
      <c r="F24" s="167"/>
      <c r="G24" s="168">
        <f>SUMIF(AG25:AG27,"&lt;&gt;NOR",G25:G27)</f>
        <v>0</v>
      </c>
      <c r="H24" s="162"/>
      <c r="I24" s="162">
        <f>SUM(I25:I27)</f>
        <v>3955.7999999999997</v>
      </c>
      <c r="J24" s="162"/>
      <c r="K24" s="162">
        <f>SUM(K25:K27)</f>
        <v>2244.6</v>
      </c>
      <c r="L24" s="162"/>
      <c r="M24" s="162">
        <f>SUM(M25:M27)</f>
        <v>0</v>
      </c>
      <c r="N24" s="162"/>
      <c r="O24" s="162">
        <f>SUM(O25:O27)</f>
        <v>0</v>
      </c>
      <c r="P24" s="162"/>
      <c r="Q24" s="162">
        <f>SUM(Q25:Q27)</f>
        <v>0</v>
      </c>
      <c r="R24" s="162"/>
      <c r="S24" s="162"/>
      <c r="T24" s="162"/>
      <c r="U24" s="162"/>
      <c r="V24" s="162">
        <f>SUM(V25:V27)</f>
        <v>7.04</v>
      </c>
      <c r="W24" s="162"/>
      <c r="AG24" t="s">
        <v>105</v>
      </c>
    </row>
    <row r="25" spans="1:60" outlineLevel="1" x14ac:dyDescent="0.2">
      <c r="A25" s="169">
        <v>4</v>
      </c>
      <c r="B25" s="170" t="s">
        <v>125</v>
      </c>
      <c r="C25" s="184" t="s">
        <v>126</v>
      </c>
      <c r="D25" s="171" t="s">
        <v>113</v>
      </c>
      <c r="E25" s="172">
        <v>12</v>
      </c>
      <c r="F25" s="173">
        <v>0</v>
      </c>
      <c r="G25" s="174">
        <f>ROUND(E25*F25,2)</f>
        <v>0</v>
      </c>
      <c r="H25" s="157">
        <v>1.47</v>
      </c>
      <c r="I25" s="156">
        <f>ROUND(E25*H25,2)</f>
        <v>17.64</v>
      </c>
      <c r="J25" s="157">
        <v>87.23</v>
      </c>
      <c r="K25" s="156">
        <f>ROUND(E25*J25,2)</f>
        <v>1046.76</v>
      </c>
      <c r="L25" s="156">
        <v>21</v>
      </c>
      <c r="M25" s="156">
        <f>G25*(1+L25/100)</f>
        <v>0</v>
      </c>
      <c r="N25" s="156">
        <v>4.0000000000000003E-5</v>
      </c>
      <c r="O25" s="156">
        <f>ROUND(E25*N25,2)</f>
        <v>0</v>
      </c>
      <c r="P25" s="156">
        <v>0</v>
      </c>
      <c r="Q25" s="156">
        <f>ROUND(E25*P25,2)</f>
        <v>0</v>
      </c>
      <c r="R25" s="156"/>
      <c r="S25" s="156" t="s">
        <v>109</v>
      </c>
      <c r="T25" s="156" t="s">
        <v>109</v>
      </c>
      <c r="U25" s="156">
        <v>0.308</v>
      </c>
      <c r="V25" s="156">
        <f>ROUND(E25*U25,2)</f>
        <v>3.7</v>
      </c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127</v>
      </c>
      <c r="D26" s="158"/>
      <c r="E26" s="159">
        <v>12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5</v>
      </c>
      <c r="B27" s="176" t="s">
        <v>128</v>
      </c>
      <c r="C27" s="183" t="s">
        <v>129</v>
      </c>
      <c r="D27" s="177" t="s">
        <v>108</v>
      </c>
      <c r="E27" s="178">
        <v>8</v>
      </c>
      <c r="F27" s="179">
        <v>0</v>
      </c>
      <c r="G27" s="180">
        <f>ROUND(E27*F27,2)</f>
        <v>0</v>
      </c>
      <c r="H27" s="157">
        <v>492.27</v>
      </c>
      <c r="I27" s="156">
        <f>ROUND(E27*H27,2)</f>
        <v>3938.16</v>
      </c>
      <c r="J27" s="157">
        <v>149.72999999999999</v>
      </c>
      <c r="K27" s="156">
        <f>ROUND(E27*J27,2)</f>
        <v>1197.8399999999999</v>
      </c>
      <c r="L27" s="156">
        <v>21</v>
      </c>
      <c r="M27" s="156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6"/>
      <c r="S27" s="156" t="s">
        <v>109</v>
      </c>
      <c r="T27" s="156" t="s">
        <v>109</v>
      </c>
      <c r="U27" s="156">
        <v>0.41699999999999998</v>
      </c>
      <c r="V27" s="156">
        <f>ROUND(E27*U27,2)</f>
        <v>3.34</v>
      </c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110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3" t="s">
        <v>104</v>
      </c>
      <c r="B28" s="164" t="s">
        <v>58</v>
      </c>
      <c r="C28" s="182" t="s">
        <v>59</v>
      </c>
      <c r="D28" s="165"/>
      <c r="E28" s="166"/>
      <c r="F28" s="167"/>
      <c r="G28" s="168">
        <f>SUMIF(AG29:AG29,"&lt;&gt;NOR",G29:G29)</f>
        <v>0</v>
      </c>
      <c r="H28" s="162"/>
      <c r="I28" s="162">
        <f>SUM(I29:I29)</f>
        <v>0</v>
      </c>
      <c r="J28" s="162"/>
      <c r="K28" s="162">
        <f>SUM(K29:K29)</f>
        <v>119.24</v>
      </c>
      <c r="L28" s="162"/>
      <c r="M28" s="162">
        <f>SUM(M29:M29)</f>
        <v>0</v>
      </c>
      <c r="N28" s="162"/>
      <c r="O28" s="162">
        <f>SUM(O29:O29)</f>
        <v>0</v>
      </c>
      <c r="P28" s="162"/>
      <c r="Q28" s="162">
        <f>SUM(Q29:Q29)</f>
        <v>0</v>
      </c>
      <c r="R28" s="162"/>
      <c r="S28" s="162"/>
      <c r="T28" s="162"/>
      <c r="U28" s="162"/>
      <c r="V28" s="162">
        <f>SUM(V29:V29)</f>
        <v>0.41</v>
      </c>
      <c r="W28" s="162"/>
      <c r="AG28" t="s">
        <v>105</v>
      </c>
    </row>
    <row r="29" spans="1:60" outlineLevel="1" x14ac:dyDescent="0.2">
      <c r="A29" s="175">
        <v>6</v>
      </c>
      <c r="B29" s="176" t="s">
        <v>130</v>
      </c>
      <c r="C29" s="183" t="s">
        <v>131</v>
      </c>
      <c r="D29" s="177" t="s">
        <v>132</v>
      </c>
      <c r="E29" s="178">
        <v>0.54200000000000004</v>
      </c>
      <c r="F29" s="179">
        <v>0</v>
      </c>
      <c r="G29" s="180">
        <f>ROUND(E29*F29,2)</f>
        <v>0</v>
      </c>
      <c r="H29" s="157">
        <v>0</v>
      </c>
      <c r="I29" s="156">
        <f>ROUND(E29*H29,2)</f>
        <v>0</v>
      </c>
      <c r="J29" s="157">
        <v>220</v>
      </c>
      <c r="K29" s="156">
        <f>ROUND(E29*J29,2)</f>
        <v>119.24</v>
      </c>
      <c r="L29" s="156">
        <v>21</v>
      </c>
      <c r="M29" s="156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6"/>
      <c r="S29" s="156" t="s">
        <v>109</v>
      </c>
      <c r="T29" s="156" t="s">
        <v>109</v>
      </c>
      <c r="U29" s="156">
        <v>0.749</v>
      </c>
      <c r="V29" s="156">
        <f>ROUND(E29*U29,2)</f>
        <v>0.41</v>
      </c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104</v>
      </c>
      <c r="B30" s="164" t="s">
        <v>60</v>
      </c>
      <c r="C30" s="182" t="s">
        <v>61</v>
      </c>
      <c r="D30" s="165"/>
      <c r="E30" s="166"/>
      <c r="F30" s="167"/>
      <c r="G30" s="168">
        <f>SUMIF(AG31:AG35,"&lt;&gt;NOR",G31:G35)</f>
        <v>0</v>
      </c>
      <c r="H30" s="162"/>
      <c r="I30" s="162">
        <f>SUM(I31:I35)</f>
        <v>4454.6400000000003</v>
      </c>
      <c r="J30" s="162"/>
      <c r="K30" s="162">
        <f>SUM(K31:K35)</f>
        <v>1923.07</v>
      </c>
      <c r="L30" s="162"/>
      <c r="M30" s="162">
        <f>SUM(M31:M35)</f>
        <v>0</v>
      </c>
      <c r="N30" s="162"/>
      <c r="O30" s="162">
        <f>SUM(O31:O35)</f>
        <v>0.05</v>
      </c>
      <c r="P30" s="162"/>
      <c r="Q30" s="162">
        <f>SUM(Q31:Q35)</f>
        <v>0</v>
      </c>
      <c r="R30" s="162"/>
      <c r="S30" s="162"/>
      <c r="T30" s="162"/>
      <c r="U30" s="162"/>
      <c r="V30" s="162">
        <f>SUM(V31:V35)</f>
        <v>4.96</v>
      </c>
      <c r="W30" s="162"/>
      <c r="AG30" t="s">
        <v>105</v>
      </c>
    </row>
    <row r="31" spans="1:60" ht="22.5" outlineLevel="1" x14ac:dyDescent="0.2">
      <c r="A31" s="169">
        <v>7</v>
      </c>
      <c r="B31" s="170" t="s">
        <v>134</v>
      </c>
      <c r="C31" s="184" t="s">
        <v>135</v>
      </c>
      <c r="D31" s="171" t="s">
        <v>113</v>
      </c>
      <c r="E31" s="172">
        <v>12</v>
      </c>
      <c r="F31" s="173">
        <v>0</v>
      </c>
      <c r="G31" s="174">
        <f>ROUND(E31*F31,2)</f>
        <v>0</v>
      </c>
      <c r="H31" s="157">
        <v>174.11</v>
      </c>
      <c r="I31" s="156">
        <f>ROUND(E31*H31,2)</f>
        <v>2089.3200000000002</v>
      </c>
      <c r="J31" s="157">
        <v>71.39</v>
      </c>
      <c r="K31" s="156">
        <f>ROUND(E31*J31,2)</f>
        <v>856.68</v>
      </c>
      <c r="L31" s="156">
        <v>21</v>
      </c>
      <c r="M31" s="156">
        <f>G31*(1+L31/100)</f>
        <v>0</v>
      </c>
      <c r="N31" s="156">
        <v>4.0299999999999997E-3</v>
      </c>
      <c r="O31" s="156">
        <f>ROUND(E31*N31,2)</f>
        <v>0.05</v>
      </c>
      <c r="P31" s="156">
        <v>0</v>
      </c>
      <c r="Q31" s="156">
        <f>ROUND(E31*P31,2)</f>
        <v>0</v>
      </c>
      <c r="R31" s="156"/>
      <c r="S31" s="156" t="s">
        <v>109</v>
      </c>
      <c r="T31" s="156" t="s">
        <v>109</v>
      </c>
      <c r="U31" s="156">
        <v>0.20699999999999999</v>
      </c>
      <c r="V31" s="156">
        <f>ROUND(E31*U31,2)</f>
        <v>2.48</v>
      </c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110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136</v>
      </c>
      <c r="D32" s="158"/>
      <c r="E32" s="159">
        <v>12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115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69">
        <v>8</v>
      </c>
      <c r="B33" s="170" t="s">
        <v>134</v>
      </c>
      <c r="C33" s="184" t="s">
        <v>137</v>
      </c>
      <c r="D33" s="171" t="s">
        <v>113</v>
      </c>
      <c r="E33" s="172">
        <v>12</v>
      </c>
      <c r="F33" s="173">
        <v>0</v>
      </c>
      <c r="G33" s="174">
        <f>ROUND(E33*F33,2)</f>
        <v>0</v>
      </c>
      <c r="H33" s="157">
        <v>197.11</v>
      </c>
      <c r="I33" s="156">
        <f>ROUND(E33*H33,2)</f>
        <v>2365.3200000000002</v>
      </c>
      <c r="J33" s="157">
        <v>71.39</v>
      </c>
      <c r="K33" s="156">
        <f>ROUND(E33*J33,2)</f>
        <v>856.68</v>
      </c>
      <c r="L33" s="156">
        <v>21</v>
      </c>
      <c r="M33" s="156">
        <f>G33*(1+L33/100)</f>
        <v>0</v>
      </c>
      <c r="N33" s="156">
        <v>3.6000000000000002E-4</v>
      </c>
      <c r="O33" s="156">
        <f>ROUND(E33*N33,2)</f>
        <v>0</v>
      </c>
      <c r="P33" s="156">
        <v>0</v>
      </c>
      <c r="Q33" s="156">
        <f>ROUND(E33*P33,2)</f>
        <v>0</v>
      </c>
      <c r="R33" s="156"/>
      <c r="S33" s="156" t="s">
        <v>109</v>
      </c>
      <c r="T33" s="156" t="s">
        <v>109</v>
      </c>
      <c r="U33" s="156">
        <v>0.20699999999999999</v>
      </c>
      <c r="V33" s="156">
        <f>ROUND(E33*U33,2)</f>
        <v>2.48</v>
      </c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110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138</v>
      </c>
      <c r="D34" s="158"/>
      <c r="E34" s="159">
        <v>12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115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9</v>
      </c>
      <c r="B35" s="176" t="s">
        <v>139</v>
      </c>
      <c r="C35" s="183" t="s">
        <v>140</v>
      </c>
      <c r="D35" s="177" t="s">
        <v>0</v>
      </c>
      <c r="E35" s="178">
        <v>61.68</v>
      </c>
      <c r="F35" s="179">
        <v>0</v>
      </c>
      <c r="G35" s="180">
        <f>ROUND(E35*F35,2)</f>
        <v>0</v>
      </c>
      <c r="H35" s="157">
        <v>0</v>
      </c>
      <c r="I35" s="156">
        <f>ROUND(E35*H35,2)</f>
        <v>0</v>
      </c>
      <c r="J35" s="157">
        <v>3.4</v>
      </c>
      <c r="K35" s="156">
        <f>ROUND(E35*J35,2)</f>
        <v>209.71</v>
      </c>
      <c r="L35" s="156">
        <v>21</v>
      </c>
      <c r="M35" s="156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6"/>
      <c r="S35" s="156" t="s">
        <v>109</v>
      </c>
      <c r="T35" s="156" t="s">
        <v>109</v>
      </c>
      <c r="U35" s="156">
        <v>0</v>
      </c>
      <c r="V35" s="156">
        <f>ROUND(E35*U35,2)</f>
        <v>0</v>
      </c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133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3" t="s">
        <v>104</v>
      </c>
      <c r="B36" s="164" t="s">
        <v>62</v>
      </c>
      <c r="C36" s="182" t="s">
        <v>63</v>
      </c>
      <c r="D36" s="165"/>
      <c r="E36" s="166"/>
      <c r="F36" s="167"/>
      <c r="G36" s="168">
        <f>SUMIF(AG37:AG51,"&lt;&gt;NOR",G37:G51)</f>
        <v>0</v>
      </c>
      <c r="H36" s="162"/>
      <c r="I36" s="162">
        <f>SUM(I37:I51)</f>
        <v>7478.02</v>
      </c>
      <c r="J36" s="162"/>
      <c r="K36" s="162">
        <f>SUM(K37:K51)</f>
        <v>3629.62</v>
      </c>
      <c r="L36" s="162"/>
      <c r="M36" s="162">
        <f>SUM(M37:M51)</f>
        <v>0</v>
      </c>
      <c r="N36" s="162"/>
      <c r="O36" s="162">
        <f>SUM(O37:O51)</f>
        <v>0.41000000000000003</v>
      </c>
      <c r="P36" s="162"/>
      <c r="Q36" s="162">
        <f>SUM(Q37:Q51)</f>
        <v>0</v>
      </c>
      <c r="R36" s="162"/>
      <c r="S36" s="162"/>
      <c r="T36" s="162"/>
      <c r="U36" s="162"/>
      <c r="V36" s="162">
        <f>SUM(V37:V51)</f>
        <v>7.77</v>
      </c>
      <c r="W36" s="162"/>
      <c r="AG36" t="s">
        <v>105</v>
      </c>
    </row>
    <row r="37" spans="1:60" ht="22.5" outlineLevel="1" x14ac:dyDescent="0.2">
      <c r="A37" s="169">
        <v>10</v>
      </c>
      <c r="B37" s="170" t="s">
        <v>141</v>
      </c>
      <c r="C37" s="184" t="s">
        <v>142</v>
      </c>
      <c r="D37" s="171" t="s">
        <v>113</v>
      </c>
      <c r="E37" s="172">
        <v>21.692150000000002</v>
      </c>
      <c r="F37" s="173">
        <v>0</v>
      </c>
      <c r="G37" s="174">
        <f>ROUND(E37*F37,2)</f>
        <v>0</v>
      </c>
      <c r="H37" s="157">
        <v>51.24</v>
      </c>
      <c r="I37" s="156">
        <f>ROUND(E37*H37,2)</f>
        <v>1111.51</v>
      </c>
      <c r="J37" s="157">
        <v>51.76</v>
      </c>
      <c r="K37" s="156">
        <f>ROUND(E37*J37,2)</f>
        <v>1122.79</v>
      </c>
      <c r="L37" s="156">
        <v>21</v>
      </c>
      <c r="M37" s="156">
        <f>G37*(1+L37/100)</f>
        <v>0</v>
      </c>
      <c r="N37" s="156">
        <v>2.0000000000000001E-4</v>
      </c>
      <c r="O37" s="156">
        <f>ROUND(E37*N37,2)</f>
        <v>0</v>
      </c>
      <c r="P37" s="156">
        <v>0</v>
      </c>
      <c r="Q37" s="156">
        <f>ROUND(E37*P37,2)</f>
        <v>0</v>
      </c>
      <c r="R37" s="156"/>
      <c r="S37" s="156" t="s">
        <v>109</v>
      </c>
      <c r="T37" s="156" t="s">
        <v>109</v>
      </c>
      <c r="U37" s="156">
        <v>0.14000000000000001</v>
      </c>
      <c r="V37" s="156">
        <f>ROUND(E37*U37,2)</f>
        <v>3.04</v>
      </c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110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143</v>
      </c>
      <c r="D38" s="158"/>
      <c r="E38" s="159">
        <v>21.692150000000002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115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11</v>
      </c>
      <c r="B39" s="170" t="s">
        <v>144</v>
      </c>
      <c r="C39" s="184" t="s">
        <v>145</v>
      </c>
      <c r="D39" s="171" t="s">
        <v>146</v>
      </c>
      <c r="E39" s="172">
        <v>0.57938999999999996</v>
      </c>
      <c r="F39" s="173">
        <v>0</v>
      </c>
      <c r="G39" s="174">
        <f>ROUND(E39*F39,2)</f>
        <v>0</v>
      </c>
      <c r="H39" s="157">
        <v>1243.78</v>
      </c>
      <c r="I39" s="156">
        <f>ROUND(E39*H39,2)</f>
        <v>720.63</v>
      </c>
      <c r="J39" s="157">
        <v>291.22000000000003</v>
      </c>
      <c r="K39" s="156">
        <f>ROUND(E39*J39,2)</f>
        <v>168.73</v>
      </c>
      <c r="L39" s="156">
        <v>21</v>
      </c>
      <c r="M39" s="156">
        <f>G39*(1+L39/100)</f>
        <v>0</v>
      </c>
      <c r="N39" s="156">
        <v>7.3499999999999996E-2</v>
      </c>
      <c r="O39" s="156">
        <f>ROUND(E39*N39,2)</f>
        <v>0.04</v>
      </c>
      <c r="P39" s="156">
        <v>0</v>
      </c>
      <c r="Q39" s="156">
        <f>ROUND(E39*P39,2)</f>
        <v>0</v>
      </c>
      <c r="R39" s="156"/>
      <c r="S39" s="156" t="s">
        <v>109</v>
      </c>
      <c r="T39" s="156" t="s">
        <v>109</v>
      </c>
      <c r="U39" s="156">
        <v>0.6</v>
      </c>
      <c r="V39" s="156">
        <f>ROUND(E39*U39,2)</f>
        <v>0.35</v>
      </c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110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5" t="s">
        <v>147</v>
      </c>
      <c r="D40" s="158"/>
      <c r="E40" s="159">
        <v>0.57938999999999996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115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69">
        <v>12</v>
      </c>
      <c r="B41" s="170" t="s">
        <v>148</v>
      </c>
      <c r="C41" s="184" t="s">
        <v>149</v>
      </c>
      <c r="D41" s="171" t="s">
        <v>146</v>
      </c>
      <c r="E41" s="172">
        <v>0.75</v>
      </c>
      <c r="F41" s="173">
        <v>0</v>
      </c>
      <c r="G41" s="174">
        <f>ROUND(E41*F41,2)</f>
        <v>0</v>
      </c>
      <c r="H41" s="157">
        <v>1243.54</v>
      </c>
      <c r="I41" s="156">
        <f>ROUND(E41*H41,2)</f>
        <v>932.66</v>
      </c>
      <c r="J41" s="157">
        <v>378.46</v>
      </c>
      <c r="K41" s="156">
        <f>ROUND(E41*J41,2)</f>
        <v>283.85000000000002</v>
      </c>
      <c r="L41" s="156">
        <v>21</v>
      </c>
      <c r="M41" s="156">
        <f>G41*(1+L41/100)</f>
        <v>0</v>
      </c>
      <c r="N41" s="156">
        <v>7.3499999999999996E-2</v>
      </c>
      <c r="O41" s="156">
        <f>ROUND(E41*N41,2)</f>
        <v>0.06</v>
      </c>
      <c r="P41" s="156">
        <v>0</v>
      </c>
      <c r="Q41" s="156">
        <f>ROUND(E41*P41,2)</f>
        <v>0</v>
      </c>
      <c r="R41" s="156"/>
      <c r="S41" s="156" t="s">
        <v>109</v>
      </c>
      <c r="T41" s="156" t="s">
        <v>109</v>
      </c>
      <c r="U41" s="156">
        <v>0.78</v>
      </c>
      <c r="V41" s="156">
        <f>ROUND(E41*U41,2)</f>
        <v>0.59</v>
      </c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110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150</v>
      </c>
      <c r="D42" s="158"/>
      <c r="E42" s="159">
        <v>0.75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115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9">
        <v>13</v>
      </c>
      <c r="B43" s="170" t="s">
        <v>151</v>
      </c>
      <c r="C43" s="184" t="s">
        <v>152</v>
      </c>
      <c r="D43" s="171" t="s">
        <v>146</v>
      </c>
      <c r="E43" s="172">
        <v>3.32742</v>
      </c>
      <c r="F43" s="173">
        <v>0</v>
      </c>
      <c r="G43" s="174">
        <f>ROUND(E43*F43,2)</f>
        <v>0</v>
      </c>
      <c r="H43" s="157">
        <v>1416.48</v>
      </c>
      <c r="I43" s="156">
        <f>ROUND(E43*H43,2)</f>
        <v>4713.22</v>
      </c>
      <c r="J43" s="157">
        <v>553.52</v>
      </c>
      <c r="K43" s="156">
        <f>ROUND(E43*J43,2)</f>
        <v>1841.79</v>
      </c>
      <c r="L43" s="156">
        <v>21</v>
      </c>
      <c r="M43" s="156">
        <f>G43*(1+L43/100)</f>
        <v>0</v>
      </c>
      <c r="N43" s="156">
        <v>9.4500000000000001E-2</v>
      </c>
      <c r="O43" s="156">
        <f>ROUND(E43*N43,2)</f>
        <v>0.31</v>
      </c>
      <c r="P43" s="156">
        <v>0</v>
      </c>
      <c r="Q43" s="156">
        <f>ROUND(E43*P43,2)</f>
        <v>0</v>
      </c>
      <c r="R43" s="156"/>
      <c r="S43" s="156" t="s">
        <v>109</v>
      </c>
      <c r="T43" s="156" t="s">
        <v>109</v>
      </c>
      <c r="U43" s="156">
        <v>1.1399999999999999</v>
      </c>
      <c r="V43" s="156">
        <f>ROUND(E43*U43,2)</f>
        <v>3.79</v>
      </c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110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5" t="s">
        <v>153</v>
      </c>
      <c r="D44" s="158"/>
      <c r="E44" s="159">
        <v>3.89818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115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6" t="s">
        <v>116</v>
      </c>
      <c r="D45" s="160"/>
      <c r="E45" s="161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7" t="s">
        <v>117</v>
      </c>
      <c r="D46" s="160"/>
      <c r="E46" s="161">
        <v>1.5225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115</v>
      </c>
      <c r="AH46" s="147">
        <v>2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7" t="s">
        <v>118</v>
      </c>
      <c r="D47" s="160"/>
      <c r="E47" s="161">
        <v>1.05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115</v>
      </c>
      <c r="AH47" s="147">
        <v>2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7" t="s">
        <v>119</v>
      </c>
      <c r="D48" s="160"/>
      <c r="E48" s="161">
        <v>1.8180000000000001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115</v>
      </c>
      <c r="AH48" s="147">
        <v>2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6" t="s">
        <v>120</v>
      </c>
      <c r="D49" s="160"/>
      <c r="E49" s="161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154</v>
      </c>
      <c r="D50" s="158"/>
      <c r="E50" s="159">
        <v>-0.57077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115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14</v>
      </c>
      <c r="B51" s="176" t="s">
        <v>155</v>
      </c>
      <c r="C51" s="183" t="s">
        <v>156</v>
      </c>
      <c r="D51" s="177" t="s">
        <v>0</v>
      </c>
      <c r="E51" s="178">
        <v>108.9517</v>
      </c>
      <c r="F51" s="179">
        <v>0</v>
      </c>
      <c r="G51" s="180">
        <f>ROUND(E51*F51,2)</f>
        <v>0</v>
      </c>
      <c r="H51" s="157">
        <v>0</v>
      </c>
      <c r="I51" s="156">
        <f>ROUND(E51*H51,2)</f>
        <v>0</v>
      </c>
      <c r="J51" s="157">
        <v>1.95</v>
      </c>
      <c r="K51" s="156">
        <f>ROUND(E51*J51,2)</f>
        <v>212.46</v>
      </c>
      <c r="L51" s="156">
        <v>21</v>
      </c>
      <c r="M51" s="156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6"/>
      <c r="S51" s="156" t="s">
        <v>109</v>
      </c>
      <c r="T51" s="156" t="s">
        <v>109</v>
      </c>
      <c r="U51" s="156">
        <v>0</v>
      </c>
      <c r="V51" s="156">
        <f>ROUND(E51*U51,2)</f>
        <v>0</v>
      </c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133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3" t="s">
        <v>104</v>
      </c>
      <c r="B52" s="164" t="s">
        <v>64</v>
      </c>
      <c r="C52" s="182" t="s">
        <v>65</v>
      </c>
      <c r="D52" s="165"/>
      <c r="E52" s="166"/>
      <c r="F52" s="167"/>
      <c r="G52" s="168">
        <f>SUMIF(AG53:AG85,"&lt;&gt;NOR",G53:G85)</f>
        <v>0</v>
      </c>
      <c r="H52" s="162"/>
      <c r="I52" s="162">
        <f>SUM(I53:I85)</f>
        <v>35311.89</v>
      </c>
      <c r="J52" s="162"/>
      <c r="K52" s="162">
        <f>SUM(K53:K85)</f>
        <v>13841.83</v>
      </c>
      <c r="L52" s="162"/>
      <c r="M52" s="162">
        <f>SUM(M53:M85)</f>
        <v>0</v>
      </c>
      <c r="N52" s="162"/>
      <c r="O52" s="162">
        <f>SUM(O53:O85)</f>
        <v>0.98</v>
      </c>
      <c r="P52" s="162"/>
      <c r="Q52" s="162">
        <f>SUM(Q53:Q85)</f>
        <v>0</v>
      </c>
      <c r="R52" s="162"/>
      <c r="S52" s="162"/>
      <c r="T52" s="162"/>
      <c r="U52" s="162"/>
      <c r="V52" s="162">
        <f>SUM(V53:V85)</f>
        <v>29.9</v>
      </c>
      <c r="W52" s="162"/>
      <c r="AG52" t="s">
        <v>105</v>
      </c>
    </row>
    <row r="53" spans="1:60" outlineLevel="1" x14ac:dyDescent="0.2">
      <c r="A53" s="175">
        <v>15</v>
      </c>
      <c r="B53" s="176" t="s">
        <v>157</v>
      </c>
      <c r="C53" s="183" t="s">
        <v>158</v>
      </c>
      <c r="D53" s="177" t="s">
        <v>159</v>
      </c>
      <c r="E53" s="178">
        <v>19.2</v>
      </c>
      <c r="F53" s="179">
        <v>0</v>
      </c>
      <c r="G53" s="180">
        <f>ROUND(E53*F53,2)</f>
        <v>0</v>
      </c>
      <c r="H53" s="157">
        <v>0</v>
      </c>
      <c r="I53" s="156">
        <f>ROUND(E53*H53,2)</f>
        <v>0</v>
      </c>
      <c r="J53" s="157">
        <v>20.3</v>
      </c>
      <c r="K53" s="156">
        <f>ROUND(E53*J53,2)</f>
        <v>389.76</v>
      </c>
      <c r="L53" s="156">
        <v>21</v>
      </c>
      <c r="M53" s="156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6"/>
      <c r="S53" s="156" t="s">
        <v>109</v>
      </c>
      <c r="T53" s="156" t="s">
        <v>109</v>
      </c>
      <c r="U53" s="156">
        <v>5.5E-2</v>
      </c>
      <c r="V53" s="156">
        <f>ROUND(E53*U53,2)</f>
        <v>1.06</v>
      </c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110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16</v>
      </c>
      <c r="B54" s="170" t="s">
        <v>160</v>
      </c>
      <c r="C54" s="184" t="s">
        <v>161</v>
      </c>
      <c r="D54" s="171" t="s">
        <v>146</v>
      </c>
      <c r="E54" s="172">
        <v>1.19371</v>
      </c>
      <c r="F54" s="173">
        <v>0</v>
      </c>
      <c r="G54" s="174">
        <f>ROUND(E54*F54,2)</f>
        <v>0</v>
      </c>
      <c r="H54" s="157">
        <v>1202</v>
      </c>
      <c r="I54" s="156">
        <f>ROUND(E54*H54,2)</f>
        <v>1434.84</v>
      </c>
      <c r="J54" s="157">
        <v>0</v>
      </c>
      <c r="K54" s="156">
        <f>ROUND(E54*J54,2)</f>
        <v>0</v>
      </c>
      <c r="L54" s="156">
        <v>21</v>
      </c>
      <c r="M54" s="156">
        <f>G54*(1+L54/100)</f>
        <v>0</v>
      </c>
      <c r="N54" s="156">
        <v>2.3570000000000001E-2</v>
      </c>
      <c r="O54" s="156">
        <f>ROUND(E54*N54,2)</f>
        <v>0.03</v>
      </c>
      <c r="P54" s="156">
        <v>0</v>
      </c>
      <c r="Q54" s="156">
        <f>ROUND(E54*P54,2)</f>
        <v>0</v>
      </c>
      <c r="R54" s="156"/>
      <c r="S54" s="156" t="s">
        <v>109</v>
      </c>
      <c r="T54" s="156" t="s">
        <v>109</v>
      </c>
      <c r="U54" s="156">
        <v>0</v>
      </c>
      <c r="V54" s="156">
        <f>ROUND(E54*U54,2)</f>
        <v>0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110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162</v>
      </c>
      <c r="D55" s="158"/>
      <c r="E55" s="159">
        <v>0.10841000000000001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115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163</v>
      </c>
      <c r="D56" s="158"/>
      <c r="E56" s="159">
        <v>3.465E-2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115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164</v>
      </c>
      <c r="D57" s="158"/>
      <c r="E57" s="159">
        <v>1.0506500000000001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115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9">
        <v>17</v>
      </c>
      <c r="B58" s="170" t="s">
        <v>165</v>
      </c>
      <c r="C58" s="184" t="s">
        <v>166</v>
      </c>
      <c r="D58" s="171" t="s">
        <v>113</v>
      </c>
      <c r="E58" s="172">
        <v>5.28</v>
      </c>
      <c r="F58" s="173">
        <v>0</v>
      </c>
      <c r="G58" s="174">
        <f>ROUND(E58*F58,2)</f>
        <v>0</v>
      </c>
      <c r="H58" s="157">
        <v>0</v>
      </c>
      <c r="I58" s="156">
        <f>ROUND(E58*H58,2)</f>
        <v>0</v>
      </c>
      <c r="J58" s="157">
        <v>111.5</v>
      </c>
      <c r="K58" s="156">
        <f>ROUND(E58*J58,2)</f>
        <v>588.72</v>
      </c>
      <c r="L58" s="156">
        <v>21</v>
      </c>
      <c r="M58" s="156">
        <f>G58*(1+L58/100)</f>
        <v>0</v>
      </c>
      <c r="N58" s="156">
        <v>0</v>
      </c>
      <c r="O58" s="156">
        <f>ROUND(E58*N58,2)</f>
        <v>0</v>
      </c>
      <c r="P58" s="156">
        <v>0</v>
      </c>
      <c r="Q58" s="156">
        <f>ROUND(E58*P58,2)</f>
        <v>0</v>
      </c>
      <c r="R58" s="156"/>
      <c r="S58" s="156" t="s">
        <v>109</v>
      </c>
      <c r="T58" s="156" t="s">
        <v>109</v>
      </c>
      <c r="U58" s="156">
        <v>0.30099999999999999</v>
      </c>
      <c r="V58" s="156">
        <f>ROUND(E58*U58,2)</f>
        <v>1.59</v>
      </c>
      <c r="W58" s="156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110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167</v>
      </c>
      <c r="D59" s="158"/>
      <c r="E59" s="159">
        <v>4.5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115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5" t="s">
        <v>168</v>
      </c>
      <c r="D60" s="158"/>
      <c r="E60" s="159">
        <v>0.78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115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18</v>
      </c>
      <c r="B61" s="170" t="s">
        <v>169</v>
      </c>
      <c r="C61" s="184" t="s">
        <v>170</v>
      </c>
      <c r="D61" s="171" t="s">
        <v>113</v>
      </c>
      <c r="E61" s="172">
        <v>4.5</v>
      </c>
      <c r="F61" s="173">
        <v>0</v>
      </c>
      <c r="G61" s="174">
        <f>ROUND(E61*F61,2)</f>
        <v>0</v>
      </c>
      <c r="H61" s="157">
        <v>0</v>
      </c>
      <c r="I61" s="156">
        <f>ROUND(E61*H61,2)</f>
        <v>0</v>
      </c>
      <c r="J61" s="157">
        <v>98.2</v>
      </c>
      <c r="K61" s="156">
        <f>ROUND(E61*J61,2)</f>
        <v>441.9</v>
      </c>
      <c r="L61" s="156">
        <v>21</v>
      </c>
      <c r="M61" s="156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6"/>
      <c r="S61" s="156" t="s">
        <v>109</v>
      </c>
      <c r="T61" s="156" t="s">
        <v>109</v>
      </c>
      <c r="U61" s="156">
        <v>0.29899999999999999</v>
      </c>
      <c r="V61" s="156">
        <f>ROUND(E61*U61,2)</f>
        <v>1.35</v>
      </c>
      <c r="W61" s="156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110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171</v>
      </c>
      <c r="D62" s="158"/>
      <c r="E62" s="159">
        <v>4.5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115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19</v>
      </c>
      <c r="B63" s="170" t="s">
        <v>172</v>
      </c>
      <c r="C63" s="184" t="s">
        <v>173</v>
      </c>
      <c r="D63" s="171" t="s">
        <v>113</v>
      </c>
      <c r="E63" s="172">
        <v>25.595500000000001</v>
      </c>
      <c r="F63" s="173">
        <v>0</v>
      </c>
      <c r="G63" s="174">
        <f>ROUND(E63*F63,2)</f>
        <v>0</v>
      </c>
      <c r="H63" s="157">
        <v>4.9400000000000004</v>
      </c>
      <c r="I63" s="156">
        <f>ROUND(E63*H63,2)</f>
        <v>126.44</v>
      </c>
      <c r="J63" s="157">
        <v>222.56</v>
      </c>
      <c r="K63" s="156">
        <f>ROUND(E63*J63,2)</f>
        <v>5696.53</v>
      </c>
      <c r="L63" s="156">
        <v>21</v>
      </c>
      <c r="M63" s="156">
        <f>G63*(1+L63/100)</f>
        <v>0</v>
      </c>
      <c r="N63" s="156">
        <v>1.9000000000000001E-4</v>
      </c>
      <c r="O63" s="156">
        <f>ROUND(E63*N63,2)</f>
        <v>0</v>
      </c>
      <c r="P63" s="156">
        <v>0</v>
      </c>
      <c r="Q63" s="156">
        <f>ROUND(E63*P63,2)</f>
        <v>0</v>
      </c>
      <c r="R63" s="156"/>
      <c r="S63" s="156" t="s">
        <v>109</v>
      </c>
      <c r="T63" s="156" t="s">
        <v>109</v>
      </c>
      <c r="U63" s="156">
        <v>0.60299999999999998</v>
      </c>
      <c r="V63" s="156">
        <f>ROUND(E63*U63,2)</f>
        <v>15.43</v>
      </c>
      <c r="W63" s="156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110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174</v>
      </c>
      <c r="D64" s="158"/>
      <c r="E64" s="159">
        <v>29.986000000000001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/>
      <c r="AG64" s="147" t="s">
        <v>115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116</v>
      </c>
      <c r="D65" s="160"/>
      <c r="E65" s="161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47"/>
      <c r="Z65" s="147"/>
      <c r="AA65" s="147"/>
      <c r="AB65" s="147"/>
      <c r="AC65" s="147"/>
      <c r="AD65" s="147"/>
      <c r="AE65" s="147"/>
      <c r="AF65" s="147"/>
      <c r="AG65" s="147" t="s">
        <v>115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7" t="s">
        <v>117</v>
      </c>
      <c r="D66" s="160"/>
      <c r="E66" s="161">
        <v>1.5225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47"/>
      <c r="Y66" s="147"/>
      <c r="Z66" s="147"/>
      <c r="AA66" s="147"/>
      <c r="AB66" s="147"/>
      <c r="AC66" s="147"/>
      <c r="AD66" s="147"/>
      <c r="AE66" s="147"/>
      <c r="AF66" s="147"/>
      <c r="AG66" s="147" t="s">
        <v>115</v>
      </c>
      <c r="AH66" s="147">
        <v>2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7" t="s">
        <v>118</v>
      </c>
      <c r="D67" s="160"/>
      <c r="E67" s="161">
        <v>1.05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115</v>
      </c>
      <c r="AH67" s="147">
        <v>2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7" t="s">
        <v>119</v>
      </c>
      <c r="D68" s="160"/>
      <c r="E68" s="161">
        <v>1.8180000000000001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115</v>
      </c>
      <c r="AH68" s="147">
        <v>2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6" t="s">
        <v>120</v>
      </c>
      <c r="D69" s="160"/>
      <c r="E69" s="161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115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121</v>
      </c>
      <c r="D70" s="158"/>
      <c r="E70" s="159">
        <v>-4.3905000000000003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47"/>
      <c r="Y70" s="147"/>
      <c r="Z70" s="147"/>
      <c r="AA70" s="147"/>
      <c r="AB70" s="147"/>
      <c r="AC70" s="147"/>
      <c r="AD70" s="147"/>
      <c r="AE70" s="147"/>
      <c r="AF70" s="147"/>
      <c r="AG70" s="147" t="s">
        <v>115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20</v>
      </c>
      <c r="B71" s="176" t="s">
        <v>175</v>
      </c>
      <c r="C71" s="183" t="s">
        <v>176</v>
      </c>
      <c r="D71" s="177" t="s">
        <v>159</v>
      </c>
      <c r="E71" s="178">
        <v>46.5</v>
      </c>
      <c r="F71" s="179">
        <v>0</v>
      </c>
      <c r="G71" s="180">
        <f>ROUND(E71*F71,2)</f>
        <v>0</v>
      </c>
      <c r="H71" s="157">
        <v>6.35</v>
      </c>
      <c r="I71" s="156">
        <f>ROUND(E71*H71,2)</f>
        <v>295.27999999999997</v>
      </c>
      <c r="J71" s="157">
        <v>60.75</v>
      </c>
      <c r="K71" s="156">
        <f>ROUND(E71*J71,2)</f>
        <v>2824.88</v>
      </c>
      <c r="L71" s="156">
        <v>21</v>
      </c>
      <c r="M71" s="156">
        <f>G71*(1+L71/100)</f>
        <v>0</v>
      </c>
      <c r="N71" s="156">
        <v>1.8000000000000001E-4</v>
      </c>
      <c r="O71" s="156">
        <f>ROUND(E71*N71,2)</f>
        <v>0.01</v>
      </c>
      <c r="P71" s="156">
        <v>0</v>
      </c>
      <c r="Q71" s="156">
        <f>ROUND(E71*P71,2)</f>
        <v>0</v>
      </c>
      <c r="R71" s="156"/>
      <c r="S71" s="156" t="s">
        <v>109</v>
      </c>
      <c r="T71" s="156" t="s">
        <v>109</v>
      </c>
      <c r="U71" s="156">
        <v>0.17249999999999999</v>
      </c>
      <c r="V71" s="156">
        <f>ROUND(E71*U71,2)</f>
        <v>8.02</v>
      </c>
      <c r="W71" s="156"/>
      <c r="X71" s="147"/>
      <c r="Y71" s="147"/>
      <c r="Z71" s="147"/>
      <c r="AA71" s="147"/>
      <c r="AB71" s="147"/>
      <c r="AC71" s="147"/>
      <c r="AD71" s="147"/>
      <c r="AE71" s="147"/>
      <c r="AF71" s="147"/>
      <c r="AG71" s="147" t="s">
        <v>110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9">
        <v>21</v>
      </c>
      <c r="B72" s="170" t="s">
        <v>177</v>
      </c>
      <c r="C72" s="184" t="s">
        <v>178</v>
      </c>
      <c r="D72" s="171" t="s">
        <v>113</v>
      </c>
      <c r="E72" s="172">
        <v>4.5</v>
      </c>
      <c r="F72" s="173">
        <v>0</v>
      </c>
      <c r="G72" s="174">
        <f>ROUND(E72*F72,2)</f>
        <v>0</v>
      </c>
      <c r="H72" s="157">
        <v>7.49</v>
      </c>
      <c r="I72" s="156">
        <f>ROUND(E72*H72,2)</f>
        <v>33.71</v>
      </c>
      <c r="J72" s="157">
        <v>200.01</v>
      </c>
      <c r="K72" s="156">
        <f>ROUND(E72*J72,2)</f>
        <v>900.05</v>
      </c>
      <c r="L72" s="156">
        <v>21</v>
      </c>
      <c r="M72" s="156">
        <f>G72*(1+L72/100)</f>
        <v>0</v>
      </c>
      <c r="N72" s="156">
        <v>2.9E-4</v>
      </c>
      <c r="O72" s="156">
        <f>ROUND(E72*N72,2)</f>
        <v>0</v>
      </c>
      <c r="P72" s="156">
        <v>0</v>
      </c>
      <c r="Q72" s="156">
        <f>ROUND(E72*P72,2)</f>
        <v>0</v>
      </c>
      <c r="R72" s="156"/>
      <c r="S72" s="156" t="s">
        <v>109</v>
      </c>
      <c r="T72" s="156" t="s">
        <v>109</v>
      </c>
      <c r="U72" s="156">
        <v>0.54400000000000004</v>
      </c>
      <c r="V72" s="156">
        <f>ROUND(E72*U72,2)</f>
        <v>2.4500000000000002</v>
      </c>
      <c r="W72" s="156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110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179</v>
      </c>
      <c r="D73" s="158"/>
      <c r="E73" s="159">
        <v>4.5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115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9">
        <v>22</v>
      </c>
      <c r="B74" s="170" t="s">
        <v>180</v>
      </c>
      <c r="C74" s="184" t="s">
        <v>181</v>
      </c>
      <c r="D74" s="171" t="s">
        <v>159</v>
      </c>
      <c r="E74" s="172">
        <v>72.27</v>
      </c>
      <c r="F74" s="173">
        <v>0</v>
      </c>
      <c r="G74" s="174">
        <f>ROUND(E74*F74,2)</f>
        <v>0</v>
      </c>
      <c r="H74" s="157">
        <v>9</v>
      </c>
      <c r="I74" s="156">
        <f>ROUND(E74*H74,2)</f>
        <v>650.42999999999995</v>
      </c>
      <c r="J74" s="157">
        <v>0</v>
      </c>
      <c r="K74" s="156">
        <f>ROUND(E74*J74,2)</f>
        <v>0</v>
      </c>
      <c r="L74" s="156">
        <v>21</v>
      </c>
      <c r="M74" s="156">
        <f>G74*(1+L74/100)</f>
        <v>0</v>
      </c>
      <c r="N74" s="156">
        <v>8.3000000000000001E-4</v>
      </c>
      <c r="O74" s="156">
        <f>ROUND(E74*N74,2)</f>
        <v>0.06</v>
      </c>
      <c r="P74" s="156">
        <v>0</v>
      </c>
      <c r="Q74" s="156">
        <f>ROUND(E74*P74,2)</f>
        <v>0</v>
      </c>
      <c r="R74" s="156" t="s">
        <v>182</v>
      </c>
      <c r="S74" s="156" t="s">
        <v>109</v>
      </c>
      <c r="T74" s="156" t="s">
        <v>109</v>
      </c>
      <c r="U74" s="156">
        <v>0</v>
      </c>
      <c r="V74" s="156">
        <f>ROUND(E74*U74,2)</f>
        <v>0</v>
      </c>
      <c r="W74" s="156"/>
      <c r="X74" s="147"/>
      <c r="Y74" s="147"/>
      <c r="Z74" s="147"/>
      <c r="AA74" s="147"/>
      <c r="AB74" s="147"/>
      <c r="AC74" s="147"/>
      <c r="AD74" s="147"/>
      <c r="AE74" s="147"/>
      <c r="AF74" s="147"/>
      <c r="AG74" s="147" t="s">
        <v>183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184</v>
      </c>
      <c r="D75" s="158"/>
      <c r="E75" s="159">
        <v>72.27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115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9">
        <v>23</v>
      </c>
      <c r="B76" s="170" t="s">
        <v>185</v>
      </c>
      <c r="C76" s="184" t="s">
        <v>186</v>
      </c>
      <c r="D76" s="171" t="s">
        <v>146</v>
      </c>
      <c r="E76" s="172">
        <v>3.465E-2</v>
      </c>
      <c r="F76" s="173">
        <v>0</v>
      </c>
      <c r="G76" s="174">
        <f>ROUND(E76*F76,2)</f>
        <v>0</v>
      </c>
      <c r="H76" s="157">
        <v>5800</v>
      </c>
      <c r="I76" s="156">
        <f>ROUND(E76*H76,2)</f>
        <v>200.97</v>
      </c>
      <c r="J76" s="157">
        <v>0</v>
      </c>
      <c r="K76" s="156">
        <f>ROUND(E76*J76,2)</f>
        <v>0</v>
      </c>
      <c r="L76" s="156">
        <v>21</v>
      </c>
      <c r="M76" s="156">
        <f>G76*(1+L76/100)</f>
        <v>0</v>
      </c>
      <c r="N76" s="156">
        <v>0.55000000000000004</v>
      </c>
      <c r="O76" s="156">
        <f>ROUND(E76*N76,2)</f>
        <v>0.02</v>
      </c>
      <c r="P76" s="156">
        <v>0</v>
      </c>
      <c r="Q76" s="156">
        <f>ROUND(E76*P76,2)</f>
        <v>0</v>
      </c>
      <c r="R76" s="156" t="s">
        <v>182</v>
      </c>
      <c r="S76" s="156" t="s">
        <v>109</v>
      </c>
      <c r="T76" s="156" t="s">
        <v>109</v>
      </c>
      <c r="U76" s="156">
        <v>0</v>
      </c>
      <c r="V76" s="156">
        <f>ROUND(E76*U76,2)</f>
        <v>0</v>
      </c>
      <c r="W76" s="156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183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187</v>
      </c>
      <c r="D77" s="158"/>
      <c r="E77" s="159">
        <v>3.465E-2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115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24</v>
      </c>
      <c r="B78" s="170" t="s">
        <v>188</v>
      </c>
      <c r="C78" s="184" t="s">
        <v>189</v>
      </c>
      <c r="D78" s="171" t="s">
        <v>113</v>
      </c>
      <c r="E78" s="172">
        <v>38.913049999999998</v>
      </c>
      <c r="F78" s="173">
        <v>0</v>
      </c>
      <c r="G78" s="174">
        <f>ROUND(E78*F78,2)</f>
        <v>0</v>
      </c>
      <c r="H78" s="157">
        <v>837</v>
      </c>
      <c r="I78" s="156">
        <f>ROUND(E78*H78,2)</f>
        <v>32570.22</v>
      </c>
      <c r="J78" s="157">
        <v>0</v>
      </c>
      <c r="K78" s="156">
        <f>ROUND(E78*J78,2)</f>
        <v>0</v>
      </c>
      <c r="L78" s="156">
        <v>21</v>
      </c>
      <c r="M78" s="156">
        <f>G78*(1+L78/100)</f>
        <v>0</v>
      </c>
      <c r="N78" s="156">
        <v>2.1999999999999999E-2</v>
      </c>
      <c r="O78" s="156">
        <f>ROUND(E78*N78,2)</f>
        <v>0.86</v>
      </c>
      <c r="P78" s="156">
        <v>0</v>
      </c>
      <c r="Q78" s="156">
        <f>ROUND(E78*P78,2)</f>
        <v>0</v>
      </c>
      <c r="R78" s="156" t="s">
        <v>182</v>
      </c>
      <c r="S78" s="156" t="s">
        <v>109</v>
      </c>
      <c r="T78" s="156" t="s">
        <v>109</v>
      </c>
      <c r="U78" s="156">
        <v>0</v>
      </c>
      <c r="V78" s="156">
        <f>ROUND(E78*U78,2)</f>
        <v>0</v>
      </c>
      <c r="W78" s="156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183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190</v>
      </c>
      <c r="D79" s="158"/>
      <c r="E79" s="159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115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191</v>
      </c>
      <c r="D80" s="158"/>
      <c r="E80" s="159">
        <v>5.8079999999999998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115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192</v>
      </c>
      <c r="D81" s="158"/>
      <c r="E81" s="159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115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193</v>
      </c>
      <c r="D82" s="158"/>
      <c r="E82" s="159">
        <v>28.155049999999999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115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194</v>
      </c>
      <c r="D83" s="158"/>
      <c r="E83" s="159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115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195</v>
      </c>
      <c r="D84" s="158"/>
      <c r="E84" s="159">
        <v>4.95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47"/>
      <c r="Y84" s="147"/>
      <c r="Z84" s="147"/>
      <c r="AA84" s="147"/>
      <c r="AB84" s="147"/>
      <c r="AC84" s="147"/>
      <c r="AD84" s="147"/>
      <c r="AE84" s="147"/>
      <c r="AF84" s="147"/>
      <c r="AG84" s="147" t="s">
        <v>115</v>
      </c>
      <c r="AH84" s="147">
        <v>5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5">
        <v>25</v>
      </c>
      <c r="B85" s="176" t="s">
        <v>196</v>
      </c>
      <c r="C85" s="183" t="s">
        <v>197</v>
      </c>
      <c r="D85" s="177" t="s">
        <v>0</v>
      </c>
      <c r="E85" s="178">
        <v>461.53719999999998</v>
      </c>
      <c r="F85" s="179">
        <v>0</v>
      </c>
      <c r="G85" s="180">
        <f>ROUND(E85*F85,2)</f>
        <v>0</v>
      </c>
      <c r="H85" s="157">
        <v>0</v>
      </c>
      <c r="I85" s="156">
        <f>ROUND(E85*H85,2)</f>
        <v>0</v>
      </c>
      <c r="J85" s="157">
        <v>6.5</v>
      </c>
      <c r="K85" s="156">
        <f>ROUND(E85*J85,2)</f>
        <v>2999.99</v>
      </c>
      <c r="L85" s="156">
        <v>21</v>
      </c>
      <c r="M85" s="156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6"/>
      <c r="S85" s="156" t="s">
        <v>109</v>
      </c>
      <c r="T85" s="156" t="s">
        <v>109</v>
      </c>
      <c r="U85" s="156">
        <v>0</v>
      </c>
      <c r="V85" s="156">
        <f>ROUND(E85*U85,2)</f>
        <v>0</v>
      </c>
      <c r="W85" s="156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133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3" t="s">
        <v>104</v>
      </c>
      <c r="B86" s="164" t="s">
        <v>66</v>
      </c>
      <c r="C86" s="182" t="s">
        <v>67</v>
      </c>
      <c r="D86" s="165"/>
      <c r="E86" s="166"/>
      <c r="F86" s="167"/>
      <c r="G86" s="168">
        <f>SUMIF(AG87:AG99,"&lt;&gt;NOR",G87:G99)</f>
        <v>0</v>
      </c>
      <c r="H86" s="162"/>
      <c r="I86" s="162">
        <f>SUM(I87:I99)</f>
        <v>6088.03</v>
      </c>
      <c r="J86" s="162"/>
      <c r="K86" s="162">
        <f>SUM(K87:K99)</f>
        <v>3421.68</v>
      </c>
      <c r="L86" s="162"/>
      <c r="M86" s="162">
        <f>SUM(M87:M99)</f>
        <v>0</v>
      </c>
      <c r="N86" s="162"/>
      <c r="O86" s="162">
        <f>SUM(O87:O99)</f>
        <v>0.36</v>
      </c>
      <c r="P86" s="162"/>
      <c r="Q86" s="162">
        <f>SUM(Q87:Q99)</f>
        <v>0</v>
      </c>
      <c r="R86" s="162"/>
      <c r="S86" s="162"/>
      <c r="T86" s="162"/>
      <c r="U86" s="162"/>
      <c r="V86" s="162">
        <f>SUM(V87:V99)</f>
        <v>7.15</v>
      </c>
      <c r="W86" s="162"/>
      <c r="AG86" t="s">
        <v>105</v>
      </c>
    </row>
    <row r="87" spans="1:60" outlineLevel="1" x14ac:dyDescent="0.2">
      <c r="A87" s="169">
        <v>26</v>
      </c>
      <c r="B87" s="170" t="s">
        <v>198</v>
      </c>
      <c r="C87" s="184" t="s">
        <v>199</v>
      </c>
      <c r="D87" s="171" t="s">
        <v>113</v>
      </c>
      <c r="E87" s="172">
        <v>12</v>
      </c>
      <c r="F87" s="173">
        <v>0</v>
      </c>
      <c r="G87" s="174">
        <f>ROUND(E87*F87,2)</f>
        <v>0</v>
      </c>
      <c r="H87" s="157">
        <v>3.5</v>
      </c>
      <c r="I87" s="156">
        <f>ROUND(E87*H87,2)</f>
        <v>42</v>
      </c>
      <c r="J87" s="157">
        <v>96.1</v>
      </c>
      <c r="K87" s="156">
        <f>ROUND(E87*J87,2)</f>
        <v>1153.2</v>
      </c>
      <c r="L87" s="156">
        <v>21</v>
      </c>
      <c r="M87" s="156">
        <f>G87*(1+L87/100)</f>
        <v>0</v>
      </c>
      <c r="N87" s="156">
        <v>6.9999999999999994E-5</v>
      </c>
      <c r="O87" s="156">
        <f>ROUND(E87*N87,2)</f>
        <v>0</v>
      </c>
      <c r="P87" s="156">
        <v>0</v>
      </c>
      <c r="Q87" s="156">
        <f>ROUND(E87*P87,2)</f>
        <v>0</v>
      </c>
      <c r="R87" s="156"/>
      <c r="S87" s="156" t="s">
        <v>109</v>
      </c>
      <c r="T87" s="156" t="s">
        <v>109</v>
      </c>
      <c r="U87" s="156">
        <v>0.25990000000000002</v>
      </c>
      <c r="V87" s="156">
        <f>ROUND(E87*U87,2)</f>
        <v>3.12</v>
      </c>
      <c r="W87" s="156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110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138</v>
      </c>
      <c r="D88" s="158"/>
      <c r="E88" s="159">
        <v>12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47"/>
      <c r="Y88" s="147"/>
      <c r="Z88" s="147"/>
      <c r="AA88" s="147"/>
      <c r="AB88" s="147"/>
      <c r="AC88" s="147"/>
      <c r="AD88" s="147"/>
      <c r="AE88" s="147"/>
      <c r="AF88" s="147"/>
      <c r="AG88" s="147" t="s">
        <v>115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9">
        <v>27</v>
      </c>
      <c r="B89" s="170" t="s">
        <v>200</v>
      </c>
      <c r="C89" s="184" t="s">
        <v>201</v>
      </c>
      <c r="D89" s="171" t="s">
        <v>113</v>
      </c>
      <c r="E89" s="172">
        <v>5.7938999999999998</v>
      </c>
      <c r="F89" s="173">
        <v>0</v>
      </c>
      <c r="G89" s="174">
        <f>ROUND(E89*F89,2)</f>
        <v>0</v>
      </c>
      <c r="H89" s="157">
        <v>0.91</v>
      </c>
      <c r="I89" s="156">
        <f>ROUND(E89*H89,2)</f>
        <v>5.27</v>
      </c>
      <c r="J89" s="157">
        <v>85.79</v>
      </c>
      <c r="K89" s="156">
        <f>ROUND(E89*J89,2)</f>
        <v>497.06</v>
      </c>
      <c r="L89" s="156">
        <v>21</v>
      </c>
      <c r="M89" s="156">
        <f>G89*(1+L89/100)</f>
        <v>0</v>
      </c>
      <c r="N89" s="156">
        <v>4.0000000000000003E-5</v>
      </c>
      <c r="O89" s="156">
        <f>ROUND(E89*N89,2)</f>
        <v>0</v>
      </c>
      <c r="P89" s="156">
        <v>0</v>
      </c>
      <c r="Q89" s="156">
        <f>ROUND(E89*P89,2)</f>
        <v>0</v>
      </c>
      <c r="R89" s="156"/>
      <c r="S89" s="156" t="s">
        <v>109</v>
      </c>
      <c r="T89" s="156" t="s">
        <v>109</v>
      </c>
      <c r="U89" s="156">
        <v>0.23200000000000001</v>
      </c>
      <c r="V89" s="156">
        <f>ROUND(E89*U89,2)</f>
        <v>1.34</v>
      </c>
      <c r="W89" s="156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110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202</v>
      </c>
      <c r="D90" s="158"/>
      <c r="E90" s="159">
        <v>5.7938999999999998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115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9">
        <v>28</v>
      </c>
      <c r="B91" s="170" t="s">
        <v>203</v>
      </c>
      <c r="C91" s="184" t="s">
        <v>204</v>
      </c>
      <c r="D91" s="171" t="s">
        <v>113</v>
      </c>
      <c r="E91" s="172">
        <v>11.5878</v>
      </c>
      <c r="F91" s="173">
        <v>0</v>
      </c>
      <c r="G91" s="174">
        <f>ROUND(E91*F91,2)</f>
        <v>0</v>
      </c>
      <c r="H91" s="157">
        <v>3.5</v>
      </c>
      <c r="I91" s="156">
        <f>ROUND(E91*H91,2)</f>
        <v>40.56</v>
      </c>
      <c r="J91" s="157">
        <v>85.8</v>
      </c>
      <c r="K91" s="156">
        <f>ROUND(E91*J91,2)</f>
        <v>994.23</v>
      </c>
      <c r="L91" s="156">
        <v>21</v>
      </c>
      <c r="M91" s="156">
        <f>G91*(1+L91/100)</f>
        <v>0</v>
      </c>
      <c r="N91" s="156">
        <v>6.9999999999999994E-5</v>
      </c>
      <c r="O91" s="156">
        <f>ROUND(E91*N91,2)</f>
        <v>0</v>
      </c>
      <c r="P91" s="156">
        <v>0</v>
      </c>
      <c r="Q91" s="156">
        <f>ROUND(E91*P91,2)</f>
        <v>0</v>
      </c>
      <c r="R91" s="156"/>
      <c r="S91" s="156" t="s">
        <v>109</v>
      </c>
      <c r="T91" s="156" t="s">
        <v>109</v>
      </c>
      <c r="U91" s="156">
        <v>0.23200000000000001</v>
      </c>
      <c r="V91" s="156">
        <f>ROUND(E91*U91,2)</f>
        <v>2.69</v>
      </c>
      <c r="W91" s="156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110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205</v>
      </c>
      <c r="D92" s="158"/>
      <c r="E92" s="159">
        <v>11.5878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47"/>
      <c r="Y92" s="147"/>
      <c r="Z92" s="147"/>
      <c r="AA92" s="147"/>
      <c r="AB92" s="147"/>
      <c r="AC92" s="147"/>
      <c r="AD92" s="147"/>
      <c r="AE92" s="147"/>
      <c r="AF92" s="147"/>
      <c r="AG92" s="147" t="s">
        <v>115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9">
        <v>29</v>
      </c>
      <c r="B93" s="170" t="s">
        <v>206</v>
      </c>
      <c r="C93" s="184" t="s">
        <v>207</v>
      </c>
      <c r="D93" s="171" t="s">
        <v>113</v>
      </c>
      <c r="E93" s="172">
        <v>6.3732899999999999</v>
      </c>
      <c r="F93" s="173">
        <v>0</v>
      </c>
      <c r="G93" s="174">
        <f>ROUND(E93*F93,2)</f>
        <v>0</v>
      </c>
      <c r="H93" s="157">
        <v>246.5</v>
      </c>
      <c r="I93" s="156">
        <f>ROUND(E93*H93,2)</f>
        <v>1571.02</v>
      </c>
      <c r="J93" s="157">
        <v>0</v>
      </c>
      <c r="K93" s="156">
        <f>ROUND(E93*J93,2)</f>
        <v>0</v>
      </c>
      <c r="L93" s="156">
        <v>21</v>
      </c>
      <c r="M93" s="156">
        <f>G93*(1+L93/100)</f>
        <v>0</v>
      </c>
      <c r="N93" s="156">
        <v>1.4449999999999999E-2</v>
      </c>
      <c r="O93" s="156">
        <f>ROUND(E93*N93,2)</f>
        <v>0.09</v>
      </c>
      <c r="P93" s="156">
        <v>0</v>
      </c>
      <c r="Q93" s="156">
        <f>ROUND(E93*P93,2)</f>
        <v>0</v>
      </c>
      <c r="R93" s="156" t="s">
        <v>182</v>
      </c>
      <c r="S93" s="156" t="s">
        <v>109</v>
      </c>
      <c r="T93" s="156" t="s">
        <v>109</v>
      </c>
      <c r="U93" s="156">
        <v>0</v>
      </c>
      <c r="V93" s="156">
        <f>ROUND(E93*U93,2)</f>
        <v>0</v>
      </c>
      <c r="W93" s="156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183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208</v>
      </c>
      <c r="D94" s="158"/>
      <c r="E94" s="159">
        <v>6.3732899999999999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115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9">
        <v>30</v>
      </c>
      <c r="B95" s="170" t="s">
        <v>209</v>
      </c>
      <c r="C95" s="184" t="s">
        <v>210</v>
      </c>
      <c r="D95" s="171" t="s">
        <v>113</v>
      </c>
      <c r="E95" s="172">
        <v>13.2</v>
      </c>
      <c r="F95" s="173">
        <v>0</v>
      </c>
      <c r="G95" s="174">
        <f>ROUND(E95*F95,2)</f>
        <v>0</v>
      </c>
      <c r="H95" s="157">
        <v>140</v>
      </c>
      <c r="I95" s="156">
        <f>ROUND(E95*H95,2)</f>
        <v>1848</v>
      </c>
      <c r="J95" s="157">
        <v>0</v>
      </c>
      <c r="K95" s="156">
        <f>ROUND(E95*J95,2)</f>
        <v>0</v>
      </c>
      <c r="L95" s="156">
        <v>21</v>
      </c>
      <c r="M95" s="156">
        <f>G95*(1+L95/100)</f>
        <v>0</v>
      </c>
      <c r="N95" s="156">
        <v>1.09E-2</v>
      </c>
      <c r="O95" s="156">
        <f>ROUND(E95*N95,2)</f>
        <v>0.14000000000000001</v>
      </c>
      <c r="P95" s="156">
        <v>0</v>
      </c>
      <c r="Q95" s="156">
        <f>ROUND(E95*P95,2)</f>
        <v>0</v>
      </c>
      <c r="R95" s="156" t="s">
        <v>182</v>
      </c>
      <c r="S95" s="156" t="s">
        <v>109</v>
      </c>
      <c r="T95" s="156" t="s">
        <v>109</v>
      </c>
      <c r="U95" s="156">
        <v>0</v>
      </c>
      <c r="V95" s="156">
        <f>ROUND(E95*U95,2)</f>
        <v>0</v>
      </c>
      <c r="W95" s="156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183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211</v>
      </c>
      <c r="D96" s="158"/>
      <c r="E96" s="159">
        <v>13.2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47"/>
      <c r="Y96" s="147"/>
      <c r="Z96" s="147"/>
      <c r="AA96" s="147"/>
      <c r="AB96" s="147"/>
      <c r="AC96" s="147"/>
      <c r="AD96" s="147"/>
      <c r="AE96" s="147"/>
      <c r="AF96" s="147"/>
      <c r="AG96" s="147" t="s">
        <v>115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9">
        <v>31</v>
      </c>
      <c r="B97" s="170" t="s">
        <v>212</v>
      </c>
      <c r="C97" s="184" t="s">
        <v>213</v>
      </c>
      <c r="D97" s="171" t="s">
        <v>113</v>
      </c>
      <c r="E97" s="172">
        <v>12.74658</v>
      </c>
      <c r="F97" s="173">
        <v>0</v>
      </c>
      <c r="G97" s="174">
        <f>ROUND(E97*F97,2)</f>
        <v>0</v>
      </c>
      <c r="H97" s="157">
        <v>202.5</v>
      </c>
      <c r="I97" s="156">
        <f>ROUND(E97*H97,2)</f>
        <v>2581.1799999999998</v>
      </c>
      <c r="J97" s="157">
        <v>0</v>
      </c>
      <c r="K97" s="156">
        <f>ROUND(E97*J97,2)</f>
        <v>0</v>
      </c>
      <c r="L97" s="156">
        <v>21</v>
      </c>
      <c r="M97" s="156">
        <f>G97*(1+L97/100)</f>
        <v>0</v>
      </c>
      <c r="N97" s="156">
        <v>9.9000000000000008E-3</v>
      </c>
      <c r="O97" s="156">
        <f>ROUND(E97*N97,2)</f>
        <v>0.13</v>
      </c>
      <c r="P97" s="156">
        <v>0</v>
      </c>
      <c r="Q97" s="156">
        <f>ROUND(E97*P97,2)</f>
        <v>0</v>
      </c>
      <c r="R97" s="156" t="s">
        <v>182</v>
      </c>
      <c r="S97" s="156" t="s">
        <v>109</v>
      </c>
      <c r="T97" s="156" t="s">
        <v>109</v>
      </c>
      <c r="U97" s="156">
        <v>0</v>
      </c>
      <c r="V97" s="156">
        <f>ROUND(E97*U97,2)</f>
        <v>0</v>
      </c>
      <c r="W97" s="156"/>
      <c r="X97" s="147"/>
      <c r="Y97" s="147"/>
      <c r="Z97" s="147"/>
      <c r="AA97" s="147"/>
      <c r="AB97" s="147"/>
      <c r="AC97" s="147"/>
      <c r="AD97" s="147"/>
      <c r="AE97" s="147"/>
      <c r="AF97" s="147"/>
      <c r="AG97" s="147" t="s">
        <v>183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214</v>
      </c>
      <c r="D98" s="158"/>
      <c r="E98" s="159">
        <v>12.74658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47"/>
      <c r="Y98" s="147"/>
      <c r="Z98" s="147"/>
      <c r="AA98" s="147"/>
      <c r="AB98" s="147"/>
      <c r="AC98" s="147"/>
      <c r="AD98" s="147"/>
      <c r="AE98" s="147"/>
      <c r="AF98" s="147"/>
      <c r="AG98" s="147" t="s">
        <v>115</v>
      </c>
      <c r="AH98" s="147">
        <v>5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32</v>
      </c>
      <c r="B99" s="176" t="s">
        <v>215</v>
      </c>
      <c r="C99" s="183" t="s">
        <v>216</v>
      </c>
      <c r="D99" s="177" t="s">
        <v>0</v>
      </c>
      <c r="E99" s="178">
        <v>87.325199999999995</v>
      </c>
      <c r="F99" s="179">
        <v>0</v>
      </c>
      <c r="G99" s="180">
        <f>ROUND(E99*F99,2)</f>
        <v>0</v>
      </c>
      <c r="H99" s="157">
        <v>0</v>
      </c>
      <c r="I99" s="156">
        <f>ROUND(E99*H99,2)</f>
        <v>0</v>
      </c>
      <c r="J99" s="157">
        <v>8.9</v>
      </c>
      <c r="K99" s="156">
        <f>ROUND(E99*J99,2)</f>
        <v>777.19</v>
      </c>
      <c r="L99" s="156">
        <v>21</v>
      </c>
      <c r="M99" s="156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6"/>
      <c r="S99" s="156" t="s">
        <v>109</v>
      </c>
      <c r="T99" s="156" t="s">
        <v>109</v>
      </c>
      <c r="U99" s="156">
        <v>0</v>
      </c>
      <c r="V99" s="156">
        <f>ROUND(E99*U99,2)</f>
        <v>0</v>
      </c>
      <c r="W99" s="156"/>
      <c r="X99" s="147"/>
      <c r="Y99" s="147"/>
      <c r="Z99" s="147"/>
      <c r="AA99" s="147"/>
      <c r="AB99" s="147"/>
      <c r="AC99" s="147"/>
      <c r="AD99" s="147"/>
      <c r="AE99" s="147"/>
      <c r="AF99" s="147"/>
      <c r="AG99" s="147" t="s">
        <v>133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3" t="s">
        <v>104</v>
      </c>
      <c r="B100" s="164" t="s">
        <v>68</v>
      </c>
      <c r="C100" s="182" t="s">
        <v>69</v>
      </c>
      <c r="D100" s="165"/>
      <c r="E100" s="166"/>
      <c r="F100" s="167"/>
      <c r="G100" s="168">
        <f>SUMIF(AG101:AG107,"&lt;&gt;NOR",G101:G107)</f>
        <v>0</v>
      </c>
      <c r="H100" s="162"/>
      <c r="I100" s="162">
        <f>SUM(I101:I107)</f>
        <v>6217.9</v>
      </c>
      <c r="J100" s="162"/>
      <c r="K100" s="162">
        <f>SUM(K101:K107)</f>
        <v>5016.46</v>
      </c>
      <c r="L100" s="162"/>
      <c r="M100" s="162">
        <f>SUM(M101:M107)</f>
        <v>0</v>
      </c>
      <c r="N100" s="162"/>
      <c r="O100" s="162">
        <f>SUM(O101:O107)</f>
        <v>0.04</v>
      </c>
      <c r="P100" s="162"/>
      <c r="Q100" s="162">
        <f>SUM(Q101:Q107)</f>
        <v>0</v>
      </c>
      <c r="R100" s="162"/>
      <c r="S100" s="162"/>
      <c r="T100" s="162"/>
      <c r="U100" s="162"/>
      <c r="V100" s="162">
        <f>SUM(V101:V107)</f>
        <v>8.9600000000000009</v>
      </c>
      <c r="W100" s="162"/>
      <c r="AG100" t="s">
        <v>105</v>
      </c>
    </row>
    <row r="101" spans="1:60" outlineLevel="1" x14ac:dyDescent="0.2">
      <c r="A101" s="169">
        <v>33</v>
      </c>
      <c r="B101" s="170" t="s">
        <v>217</v>
      </c>
      <c r="C101" s="184" t="s">
        <v>218</v>
      </c>
      <c r="D101" s="171" t="s">
        <v>113</v>
      </c>
      <c r="E101" s="172">
        <v>3.6522999999999999</v>
      </c>
      <c r="F101" s="173">
        <v>0</v>
      </c>
      <c r="G101" s="174">
        <f>ROUND(E101*F101,2)</f>
        <v>0</v>
      </c>
      <c r="H101" s="157">
        <v>567.82000000000005</v>
      </c>
      <c r="I101" s="156">
        <f>ROUND(E101*H101,2)</f>
        <v>2073.85</v>
      </c>
      <c r="J101" s="157">
        <v>537.17999999999995</v>
      </c>
      <c r="K101" s="156">
        <f>ROUND(E101*J101,2)</f>
        <v>1961.94</v>
      </c>
      <c r="L101" s="156">
        <v>21</v>
      </c>
      <c r="M101" s="156">
        <f>G101*(1+L101/100)</f>
        <v>0</v>
      </c>
      <c r="N101" s="156">
        <v>3.0500000000000002E-3</v>
      </c>
      <c r="O101" s="156">
        <f>ROUND(E101*N101,2)</f>
        <v>0.01</v>
      </c>
      <c r="P101" s="156">
        <v>0</v>
      </c>
      <c r="Q101" s="156">
        <f>ROUND(E101*P101,2)</f>
        <v>0</v>
      </c>
      <c r="R101" s="156"/>
      <c r="S101" s="156" t="s">
        <v>109</v>
      </c>
      <c r="T101" s="156" t="s">
        <v>109</v>
      </c>
      <c r="U101" s="156">
        <v>1.3109999999999999</v>
      </c>
      <c r="V101" s="156">
        <f>ROUND(E101*U101,2)</f>
        <v>4.79</v>
      </c>
      <c r="W101" s="156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110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219</v>
      </c>
      <c r="D102" s="158"/>
      <c r="E102" s="159">
        <v>1.419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115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220</v>
      </c>
      <c r="D103" s="158"/>
      <c r="E103" s="159">
        <v>2.2332999999999998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115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34</v>
      </c>
      <c r="B104" s="176" t="s">
        <v>221</v>
      </c>
      <c r="C104" s="183" t="s">
        <v>222</v>
      </c>
      <c r="D104" s="177" t="s">
        <v>159</v>
      </c>
      <c r="E104" s="178">
        <v>11</v>
      </c>
      <c r="F104" s="179">
        <v>0</v>
      </c>
      <c r="G104" s="180">
        <f>ROUND(E104*F104,2)</f>
        <v>0</v>
      </c>
      <c r="H104" s="157">
        <v>281.10000000000002</v>
      </c>
      <c r="I104" s="156">
        <f>ROUND(E104*H104,2)</f>
        <v>3092.1</v>
      </c>
      <c r="J104" s="157">
        <v>98.03</v>
      </c>
      <c r="K104" s="156">
        <f>ROUND(E104*J104,2)</f>
        <v>1078.33</v>
      </c>
      <c r="L104" s="156">
        <v>21</v>
      </c>
      <c r="M104" s="156">
        <f>G104*(1+L104/100)</f>
        <v>0</v>
      </c>
      <c r="N104" s="156">
        <v>5.5999999999999995E-4</v>
      </c>
      <c r="O104" s="156">
        <f>ROUND(E104*N104,2)</f>
        <v>0.01</v>
      </c>
      <c r="P104" s="156">
        <v>0</v>
      </c>
      <c r="Q104" s="156">
        <f>ROUND(E104*P104,2)</f>
        <v>0</v>
      </c>
      <c r="R104" s="156"/>
      <c r="S104" s="156" t="s">
        <v>109</v>
      </c>
      <c r="T104" s="156" t="s">
        <v>223</v>
      </c>
      <c r="U104" s="156">
        <v>0.24149999999999999</v>
      </c>
      <c r="V104" s="156">
        <f>ROUND(E104*U104,2)</f>
        <v>2.66</v>
      </c>
      <c r="W104" s="156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110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35</v>
      </c>
      <c r="B105" s="176" t="s">
        <v>224</v>
      </c>
      <c r="C105" s="183" t="s">
        <v>225</v>
      </c>
      <c r="D105" s="177" t="s">
        <v>159</v>
      </c>
      <c r="E105" s="178">
        <v>2.2599999999999998</v>
      </c>
      <c r="F105" s="179">
        <v>0</v>
      </c>
      <c r="G105" s="180">
        <f>ROUND(E105*F105,2)</f>
        <v>0</v>
      </c>
      <c r="H105" s="157">
        <v>0</v>
      </c>
      <c r="I105" s="156">
        <f>ROUND(E105*H105,2)</f>
        <v>0</v>
      </c>
      <c r="J105" s="157">
        <v>638</v>
      </c>
      <c r="K105" s="156">
        <f>ROUND(E105*J105,2)</f>
        <v>1441.88</v>
      </c>
      <c r="L105" s="156">
        <v>21</v>
      </c>
      <c r="M105" s="156">
        <f>G105*(1+L105/100)</f>
        <v>0</v>
      </c>
      <c r="N105" s="156">
        <v>2.7499999999999998E-3</v>
      </c>
      <c r="O105" s="156">
        <f>ROUND(E105*N105,2)</f>
        <v>0.01</v>
      </c>
      <c r="P105" s="156">
        <v>0</v>
      </c>
      <c r="Q105" s="156">
        <f>ROUND(E105*P105,2)</f>
        <v>0</v>
      </c>
      <c r="R105" s="156"/>
      <c r="S105" s="156" t="s">
        <v>226</v>
      </c>
      <c r="T105" s="156" t="s">
        <v>109</v>
      </c>
      <c r="U105" s="156">
        <v>0.29799999999999999</v>
      </c>
      <c r="V105" s="156">
        <f>ROUND(E105*U105,2)</f>
        <v>0.67</v>
      </c>
      <c r="W105" s="156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110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36</v>
      </c>
      <c r="B106" s="176" t="s">
        <v>227</v>
      </c>
      <c r="C106" s="183" t="s">
        <v>228</v>
      </c>
      <c r="D106" s="177" t="s">
        <v>159</v>
      </c>
      <c r="E106" s="178">
        <v>3</v>
      </c>
      <c r="F106" s="179">
        <v>0</v>
      </c>
      <c r="G106" s="180">
        <f>ROUND(E106*F106,2)</f>
        <v>0</v>
      </c>
      <c r="H106" s="157">
        <v>350.65</v>
      </c>
      <c r="I106" s="156">
        <f>ROUND(E106*H106,2)</f>
        <v>1051.95</v>
      </c>
      <c r="J106" s="157">
        <v>111.89</v>
      </c>
      <c r="K106" s="156">
        <f>ROUND(E106*J106,2)</f>
        <v>335.67</v>
      </c>
      <c r="L106" s="156">
        <v>21</v>
      </c>
      <c r="M106" s="156">
        <f>G106*(1+L106/100)</f>
        <v>0</v>
      </c>
      <c r="N106" s="156">
        <v>1.73E-3</v>
      </c>
      <c r="O106" s="156">
        <f>ROUND(E106*N106,2)</f>
        <v>0.01</v>
      </c>
      <c r="P106" s="156">
        <v>0</v>
      </c>
      <c r="Q106" s="156">
        <f>ROUND(E106*P106,2)</f>
        <v>0</v>
      </c>
      <c r="R106" s="156"/>
      <c r="S106" s="156" t="s">
        <v>226</v>
      </c>
      <c r="T106" s="156" t="s">
        <v>223</v>
      </c>
      <c r="U106" s="156">
        <v>0.28039999999999998</v>
      </c>
      <c r="V106" s="156">
        <f>ROUND(E106*U106,2)</f>
        <v>0.84</v>
      </c>
      <c r="W106" s="156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110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37</v>
      </c>
      <c r="B107" s="176" t="s">
        <v>229</v>
      </c>
      <c r="C107" s="183" t="s">
        <v>230</v>
      </c>
      <c r="D107" s="177" t="s">
        <v>0</v>
      </c>
      <c r="E107" s="178">
        <v>110.35720000000001</v>
      </c>
      <c r="F107" s="179">
        <v>0</v>
      </c>
      <c r="G107" s="180">
        <f>ROUND(E107*F107,2)</f>
        <v>0</v>
      </c>
      <c r="H107" s="157">
        <v>0</v>
      </c>
      <c r="I107" s="156">
        <f>ROUND(E107*H107,2)</f>
        <v>0</v>
      </c>
      <c r="J107" s="157">
        <v>1.8</v>
      </c>
      <c r="K107" s="156">
        <f>ROUND(E107*J107,2)</f>
        <v>198.64</v>
      </c>
      <c r="L107" s="156">
        <v>21</v>
      </c>
      <c r="M107" s="156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6"/>
      <c r="S107" s="156" t="s">
        <v>109</v>
      </c>
      <c r="T107" s="156" t="s">
        <v>109</v>
      </c>
      <c r="U107" s="156">
        <v>0</v>
      </c>
      <c r="V107" s="156">
        <f>ROUND(E107*U107,2)</f>
        <v>0</v>
      </c>
      <c r="W107" s="156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133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3" t="s">
        <v>104</v>
      </c>
      <c r="B108" s="164" t="s">
        <v>70</v>
      </c>
      <c r="C108" s="182" t="s">
        <v>71</v>
      </c>
      <c r="D108" s="165"/>
      <c r="E108" s="166"/>
      <c r="F108" s="167"/>
      <c r="G108" s="168">
        <f>SUMIF(AG109:AG116,"&lt;&gt;NOR",G109:G116)</f>
        <v>0</v>
      </c>
      <c r="H108" s="162"/>
      <c r="I108" s="162">
        <f>SUM(I109:I116)</f>
        <v>20719.39</v>
      </c>
      <c r="J108" s="162"/>
      <c r="K108" s="162">
        <f>SUM(K109:K116)</f>
        <v>15095.02</v>
      </c>
      <c r="L108" s="162"/>
      <c r="M108" s="162">
        <f>SUM(M109:M116)</f>
        <v>0</v>
      </c>
      <c r="N108" s="162"/>
      <c r="O108" s="162">
        <f>SUM(O109:O116)</f>
        <v>0.12000000000000001</v>
      </c>
      <c r="P108" s="162"/>
      <c r="Q108" s="162">
        <f>SUM(Q109:Q116)</f>
        <v>0</v>
      </c>
      <c r="R108" s="162"/>
      <c r="S108" s="162"/>
      <c r="T108" s="162"/>
      <c r="U108" s="162"/>
      <c r="V108" s="162">
        <f>SUM(V109:V116)</f>
        <v>0</v>
      </c>
      <c r="W108" s="162"/>
      <c r="AG108" t="s">
        <v>105</v>
      </c>
    </row>
    <row r="109" spans="1:60" outlineLevel="1" x14ac:dyDescent="0.2">
      <c r="A109" s="169">
        <v>38</v>
      </c>
      <c r="B109" s="170" t="s">
        <v>231</v>
      </c>
      <c r="C109" s="184" t="s">
        <v>232</v>
      </c>
      <c r="D109" s="171" t="s">
        <v>113</v>
      </c>
      <c r="E109" s="172">
        <v>2.5724999999999998</v>
      </c>
      <c r="F109" s="173">
        <v>0</v>
      </c>
      <c r="G109" s="174">
        <f>ROUND(E109*F109,2)</f>
        <v>0</v>
      </c>
      <c r="H109" s="157">
        <v>0</v>
      </c>
      <c r="I109" s="156">
        <f>ROUND(E109*H109,2)</f>
        <v>0</v>
      </c>
      <c r="J109" s="157">
        <v>5730</v>
      </c>
      <c r="K109" s="156">
        <f>ROUND(E109*J109,2)</f>
        <v>14740.43</v>
      </c>
      <c r="L109" s="156">
        <v>21</v>
      </c>
      <c r="M109" s="156">
        <f>G109*(1+L109/100)</f>
        <v>0</v>
      </c>
      <c r="N109" s="156">
        <v>2.0369999999999999E-2</v>
      </c>
      <c r="O109" s="156">
        <f>ROUND(E109*N109,2)</f>
        <v>0.05</v>
      </c>
      <c r="P109" s="156">
        <v>0</v>
      </c>
      <c r="Q109" s="156">
        <f>ROUND(E109*P109,2)</f>
        <v>0</v>
      </c>
      <c r="R109" s="156"/>
      <c r="S109" s="156" t="s">
        <v>226</v>
      </c>
      <c r="T109" s="156" t="s">
        <v>109</v>
      </c>
      <c r="U109" s="156">
        <v>0</v>
      </c>
      <c r="V109" s="156">
        <f>ROUND(E109*U109,2)</f>
        <v>0</v>
      </c>
      <c r="W109" s="156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110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233</v>
      </c>
      <c r="D110" s="158"/>
      <c r="E110" s="159">
        <v>1.05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115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234</v>
      </c>
      <c r="D111" s="158"/>
      <c r="E111" s="159">
        <v>1.5225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115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9">
        <v>39</v>
      </c>
      <c r="B112" s="170" t="s">
        <v>235</v>
      </c>
      <c r="C112" s="184" t="s">
        <v>236</v>
      </c>
      <c r="D112" s="171" t="s">
        <v>113</v>
      </c>
      <c r="E112" s="172">
        <v>2.5724999999999998</v>
      </c>
      <c r="F112" s="173">
        <v>0</v>
      </c>
      <c r="G112" s="174">
        <f>ROUND(E112*F112,2)</f>
        <v>0</v>
      </c>
      <c r="H112" s="157">
        <v>4750</v>
      </c>
      <c r="I112" s="156">
        <f>ROUND(E112*H112,2)</f>
        <v>12219.38</v>
      </c>
      <c r="J112" s="157">
        <v>0</v>
      </c>
      <c r="K112" s="156">
        <f>ROUND(E112*J112,2)</f>
        <v>0</v>
      </c>
      <c r="L112" s="156">
        <v>21</v>
      </c>
      <c r="M112" s="156">
        <f>G112*(1+L112/100)</f>
        <v>0</v>
      </c>
      <c r="N112" s="156">
        <v>2.0369999999999999E-2</v>
      </c>
      <c r="O112" s="156">
        <f>ROUND(E112*N112,2)</f>
        <v>0.05</v>
      </c>
      <c r="P112" s="156">
        <v>0</v>
      </c>
      <c r="Q112" s="156">
        <f>ROUND(E112*P112,2)</f>
        <v>0</v>
      </c>
      <c r="R112" s="156"/>
      <c r="S112" s="156" t="s">
        <v>226</v>
      </c>
      <c r="T112" s="156" t="s">
        <v>223</v>
      </c>
      <c r="U112" s="156">
        <v>0</v>
      </c>
      <c r="V112" s="156">
        <f>ROUND(E112*U112,2)</f>
        <v>0</v>
      </c>
      <c r="W112" s="156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110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233</v>
      </c>
      <c r="D113" s="158"/>
      <c r="E113" s="159">
        <v>1.05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115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234</v>
      </c>
      <c r="D114" s="158"/>
      <c r="E114" s="159">
        <v>1.5225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115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40</v>
      </c>
      <c r="B115" s="176" t="s">
        <v>237</v>
      </c>
      <c r="C115" s="183" t="s">
        <v>238</v>
      </c>
      <c r="D115" s="177" t="s">
        <v>108</v>
      </c>
      <c r="E115" s="178">
        <v>1</v>
      </c>
      <c r="F115" s="179">
        <v>0</v>
      </c>
      <c r="G115" s="180">
        <f>ROUND(E115*F115,2)</f>
        <v>0</v>
      </c>
      <c r="H115" s="157">
        <v>8500.01</v>
      </c>
      <c r="I115" s="156">
        <f>ROUND(E115*H115,2)</f>
        <v>8500.01</v>
      </c>
      <c r="J115" s="157">
        <v>-0.01</v>
      </c>
      <c r="K115" s="156">
        <f>ROUND(E115*J115,2)</f>
        <v>-0.01</v>
      </c>
      <c r="L115" s="156">
        <v>21</v>
      </c>
      <c r="M115" s="156">
        <f>G115*(1+L115/100)</f>
        <v>0</v>
      </c>
      <c r="N115" s="156">
        <v>2.0369999999999999E-2</v>
      </c>
      <c r="O115" s="156">
        <f>ROUND(E115*N115,2)</f>
        <v>0.02</v>
      </c>
      <c r="P115" s="156">
        <v>0</v>
      </c>
      <c r="Q115" s="156">
        <f>ROUND(E115*P115,2)</f>
        <v>0</v>
      </c>
      <c r="R115" s="156"/>
      <c r="S115" s="156" t="s">
        <v>226</v>
      </c>
      <c r="T115" s="156" t="s">
        <v>223</v>
      </c>
      <c r="U115" s="156">
        <v>0</v>
      </c>
      <c r="V115" s="156">
        <f>ROUND(E115*U115,2)</f>
        <v>0</v>
      </c>
      <c r="W115" s="156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110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41</v>
      </c>
      <c r="B116" s="176" t="s">
        <v>239</v>
      </c>
      <c r="C116" s="183" t="s">
        <v>240</v>
      </c>
      <c r="D116" s="177" t="s">
        <v>0</v>
      </c>
      <c r="E116" s="178">
        <v>354.59809999999999</v>
      </c>
      <c r="F116" s="179">
        <v>0</v>
      </c>
      <c r="G116" s="180">
        <f>ROUND(E116*F116,2)</f>
        <v>0</v>
      </c>
      <c r="H116" s="157">
        <v>0</v>
      </c>
      <c r="I116" s="156">
        <f>ROUND(E116*H116,2)</f>
        <v>0</v>
      </c>
      <c r="J116" s="157">
        <v>1</v>
      </c>
      <c r="K116" s="156">
        <f>ROUND(E116*J116,2)</f>
        <v>354.6</v>
      </c>
      <c r="L116" s="156">
        <v>21</v>
      </c>
      <c r="M116" s="156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6"/>
      <c r="S116" s="156" t="s">
        <v>109</v>
      </c>
      <c r="T116" s="156" t="s">
        <v>109</v>
      </c>
      <c r="U116" s="156">
        <v>0</v>
      </c>
      <c r="V116" s="156">
        <f>ROUND(E116*U116,2)</f>
        <v>0</v>
      </c>
      <c r="W116" s="156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133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3" t="s">
        <v>104</v>
      </c>
      <c r="B117" s="164" t="s">
        <v>72</v>
      </c>
      <c r="C117" s="182" t="s">
        <v>73</v>
      </c>
      <c r="D117" s="165"/>
      <c r="E117" s="166"/>
      <c r="F117" s="167"/>
      <c r="G117" s="168">
        <f>SUMIF(AG118:AG120,"&lt;&gt;NOR",G118:G120)</f>
        <v>0</v>
      </c>
      <c r="H117" s="162"/>
      <c r="I117" s="162">
        <f>SUM(I118:I120)</f>
        <v>5351.5</v>
      </c>
      <c r="J117" s="162"/>
      <c r="K117" s="162">
        <f>SUM(K118:K120)</f>
        <v>31677.7</v>
      </c>
      <c r="L117" s="162"/>
      <c r="M117" s="162">
        <f>SUM(M118:M120)</f>
        <v>0</v>
      </c>
      <c r="N117" s="162"/>
      <c r="O117" s="162">
        <f>SUM(O118:O120)</f>
        <v>0.03</v>
      </c>
      <c r="P117" s="162"/>
      <c r="Q117" s="162">
        <f>SUM(Q118:Q120)</f>
        <v>0</v>
      </c>
      <c r="R117" s="162"/>
      <c r="S117" s="162"/>
      <c r="T117" s="162"/>
      <c r="U117" s="162"/>
      <c r="V117" s="162">
        <f>SUM(V118:V120)</f>
        <v>118.62</v>
      </c>
      <c r="W117" s="162"/>
      <c r="AG117" t="s">
        <v>105</v>
      </c>
    </row>
    <row r="118" spans="1:60" outlineLevel="1" x14ac:dyDescent="0.2">
      <c r="A118" s="169">
        <v>42</v>
      </c>
      <c r="B118" s="170" t="s">
        <v>241</v>
      </c>
      <c r="C118" s="184" t="s">
        <v>242</v>
      </c>
      <c r="D118" s="171" t="s">
        <v>243</v>
      </c>
      <c r="E118" s="172">
        <v>536.76</v>
      </c>
      <c r="F118" s="173">
        <v>0</v>
      </c>
      <c r="G118" s="174">
        <f>ROUND(E118*F118,2)</f>
        <v>0</v>
      </c>
      <c r="H118" s="157">
        <v>9.9700000000000006</v>
      </c>
      <c r="I118" s="156">
        <f>ROUND(E118*H118,2)</f>
        <v>5351.5</v>
      </c>
      <c r="J118" s="157">
        <v>57.83</v>
      </c>
      <c r="K118" s="156">
        <f>ROUND(E118*J118,2)</f>
        <v>31040.83</v>
      </c>
      <c r="L118" s="156">
        <v>21</v>
      </c>
      <c r="M118" s="156">
        <f>G118*(1+L118/100)</f>
        <v>0</v>
      </c>
      <c r="N118" s="156">
        <v>6.0000000000000002E-5</v>
      </c>
      <c r="O118" s="156">
        <f>ROUND(E118*N118,2)</f>
        <v>0.03</v>
      </c>
      <c r="P118" s="156">
        <v>0</v>
      </c>
      <c r="Q118" s="156">
        <f>ROUND(E118*P118,2)</f>
        <v>0</v>
      </c>
      <c r="R118" s="156"/>
      <c r="S118" s="156" t="s">
        <v>226</v>
      </c>
      <c r="T118" s="156" t="s">
        <v>223</v>
      </c>
      <c r="U118" s="156">
        <v>0.221</v>
      </c>
      <c r="V118" s="156">
        <f>ROUND(E118*U118,2)</f>
        <v>118.62</v>
      </c>
      <c r="W118" s="156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110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244</v>
      </c>
      <c r="D119" s="158"/>
      <c r="E119" s="159">
        <v>536.76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115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43</v>
      </c>
      <c r="B120" s="176" t="s">
        <v>245</v>
      </c>
      <c r="C120" s="183" t="s">
        <v>246</v>
      </c>
      <c r="D120" s="177" t="s">
        <v>0</v>
      </c>
      <c r="E120" s="178">
        <v>363.92329999999998</v>
      </c>
      <c r="F120" s="179">
        <v>0</v>
      </c>
      <c r="G120" s="180">
        <f>ROUND(E120*F120,2)</f>
        <v>0</v>
      </c>
      <c r="H120" s="157">
        <v>0</v>
      </c>
      <c r="I120" s="156">
        <f>ROUND(E120*H120,2)</f>
        <v>0</v>
      </c>
      <c r="J120" s="157">
        <v>1.75</v>
      </c>
      <c r="K120" s="156">
        <f>ROUND(E120*J120,2)</f>
        <v>636.87</v>
      </c>
      <c r="L120" s="156">
        <v>21</v>
      </c>
      <c r="M120" s="156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6"/>
      <c r="S120" s="156" t="s">
        <v>109</v>
      </c>
      <c r="T120" s="156" t="s">
        <v>109</v>
      </c>
      <c r="U120" s="156">
        <v>0</v>
      </c>
      <c r="V120" s="156">
        <f>ROUND(E120*U120,2)</f>
        <v>0</v>
      </c>
      <c r="W120" s="156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133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3" t="s">
        <v>104</v>
      </c>
      <c r="B121" s="164" t="s">
        <v>74</v>
      </c>
      <c r="C121" s="182" t="s">
        <v>75</v>
      </c>
      <c r="D121" s="165"/>
      <c r="E121" s="166"/>
      <c r="F121" s="167"/>
      <c r="G121" s="168">
        <f>SUMIF(AG122:AG127,"&lt;&gt;NOR",G122:G127)</f>
        <v>0</v>
      </c>
      <c r="H121" s="162"/>
      <c r="I121" s="162">
        <f>SUM(I122:I127)</f>
        <v>537</v>
      </c>
      <c r="J121" s="162"/>
      <c r="K121" s="162">
        <f>SUM(K122:K127)</f>
        <v>517.19000000000005</v>
      </c>
      <c r="L121" s="162"/>
      <c r="M121" s="162">
        <f>SUM(M122:M127)</f>
        <v>0</v>
      </c>
      <c r="N121" s="162"/>
      <c r="O121" s="162">
        <f>SUM(O122:O127)</f>
        <v>0</v>
      </c>
      <c r="P121" s="162"/>
      <c r="Q121" s="162">
        <f>SUM(Q122:Q127)</f>
        <v>0</v>
      </c>
      <c r="R121" s="162"/>
      <c r="S121" s="162"/>
      <c r="T121" s="162"/>
      <c r="U121" s="162"/>
      <c r="V121" s="162">
        <f>SUM(V122:V127)</f>
        <v>1.45</v>
      </c>
      <c r="W121" s="162"/>
      <c r="AG121" t="s">
        <v>105</v>
      </c>
    </row>
    <row r="122" spans="1:60" outlineLevel="1" x14ac:dyDescent="0.2">
      <c r="A122" s="169">
        <v>44</v>
      </c>
      <c r="B122" s="170" t="s">
        <v>247</v>
      </c>
      <c r="C122" s="184" t="s">
        <v>248</v>
      </c>
      <c r="D122" s="171" t="s">
        <v>113</v>
      </c>
      <c r="E122" s="172">
        <v>35.375500000000002</v>
      </c>
      <c r="F122" s="173">
        <v>0</v>
      </c>
      <c r="G122" s="174">
        <f>ROUND(E122*F122,2)</f>
        <v>0</v>
      </c>
      <c r="H122" s="157">
        <v>15.18</v>
      </c>
      <c r="I122" s="156">
        <f>ROUND(E122*H122,2)</f>
        <v>537</v>
      </c>
      <c r="J122" s="157">
        <v>14.62</v>
      </c>
      <c r="K122" s="156">
        <f>ROUND(E122*J122,2)</f>
        <v>517.19000000000005</v>
      </c>
      <c r="L122" s="156">
        <v>21</v>
      </c>
      <c r="M122" s="156">
        <f>G122*(1+L122/100)</f>
        <v>0</v>
      </c>
      <c r="N122" s="156">
        <v>1.2999999999999999E-4</v>
      </c>
      <c r="O122" s="156">
        <f>ROUND(E122*N122,2)</f>
        <v>0</v>
      </c>
      <c r="P122" s="156">
        <v>0</v>
      </c>
      <c r="Q122" s="156">
        <f>ROUND(E122*P122,2)</f>
        <v>0</v>
      </c>
      <c r="R122" s="156"/>
      <c r="S122" s="156" t="s">
        <v>109</v>
      </c>
      <c r="T122" s="156" t="s">
        <v>109</v>
      </c>
      <c r="U122" s="156">
        <v>4.1000000000000002E-2</v>
      </c>
      <c r="V122" s="156">
        <f>ROUND(E122*U122,2)</f>
        <v>1.45</v>
      </c>
      <c r="W122" s="156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110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5" t="s">
        <v>249</v>
      </c>
      <c r="D123" s="158"/>
      <c r="E123" s="159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115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5" t="s">
        <v>250</v>
      </c>
      <c r="D124" s="158"/>
      <c r="E124" s="159">
        <v>5.28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115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251</v>
      </c>
      <c r="D125" s="158"/>
      <c r="E125" s="159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115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252</v>
      </c>
      <c r="D126" s="158"/>
      <c r="E126" s="159">
        <v>25.595500000000001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115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253</v>
      </c>
      <c r="D127" s="158"/>
      <c r="E127" s="159">
        <v>4.5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115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3" t="s">
        <v>104</v>
      </c>
      <c r="B128" s="164" t="s">
        <v>76</v>
      </c>
      <c r="C128" s="182" t="s">
        <v>77</v>
      </c>
      <c r="D128" s="165"/>
      <c r="E128" s="166"/>
      <c r="F128" s="167"/>
      <c r="G128" s="168">
        <f>SUMIF(AG129:AG133,"&lt;&gt;NOR",G129:G133)</f>
        <v>0</v>
      </c>
      <c r="H128" s="162"/>
      <c r="I128" s="162">
        <f>SUM(I129:I133)</f>
        <v>468.64</v>
      </c>
      <c r="J128" s="162"/>
      <c r="K128" s="162">
        <f>SUM(K129:K133)</f>
        <v>1317.95</v>
      </c>
      <c r="L128" s="162"/>
      <c r="M128" s="162">
        <f>SUM(M129:M133)</f>
        <v>0</v>
      </c>
      <c r="N128" s="162"/>
      <c r="O128" s="162">
        <f>SUM(O129:O133)</f>
        <v>0.01</v>
      </c>
      <c r="P128" s="162"/>
      <c r="Q128" s="162">
        <f>SUM(Q129:Q133)</f>
        <v>0</v>
      </c>
      <c r="R128" s="162"/>
      <c r="S128" s="162"/>
      <c r="T128" s="162"/>
      <c r="U128" s="162"/>
      <c r="V128" s="162">
        <f>SUM(V129:V133)</f>
        <v>3.69</v>
      </c>
      <c r="W128" s="162"/>
      <c r="AG128" t="s">
        <v>105</v>
      </c>
    </row>
    <row r="129" spans="1:60" outlineLevel="1" x14ac:dyDescent="0.2">
      <c r="A129" s="169">
        <v>45</v>
      </c>
      <c r="B129" s="170" t="s">
        <v>254</v>
      </c>
      <c r="C129" s="184" t="s">
        <v>255</v>
      </c>
      <c r="D129" s="171" t="s">
        <v>113</v>
      </c>
      <c r="E129" s="172">
        <v>27.486049999999999</v>
      </c>
      <c r="F129" s="173">
        <v>0</v>
      </c>
      <c r="G129" s="174">
        <f>ROUND(E129*F129,2)</f>
        <v>0</v>
      </c>
      <c r="H129" s="157">
        <v>4.63</v>
      </c>
      <c r="I129" s="156">
        <f>ROUND(E129*H129,2)</f>
        <v>127.26</v>
      </c>
      <c r="J129" s="157">
        <v>11.57</v>
      </c>
      <c r="K129" s="156">
        <f>ROUND(E129*J129,2)</f>
        <v>318.01</v>
      </c>
      <c r="L129" s="156">
        <v>21</v>
      </c>
      <c r="M129" s="156">
        <f>G129*(1+L129/100)</f>
        <v>0</v>
      </c>
      <c r="N129" s="156">
        <v>1.7000000000000001E-4</v>
      </c>
      <c r="O129" s="156">
        <f>ROUND(E129*N129,2)</f>
        <v>0</v>
      </c>
      <c r="P129" s="156">
        <v>0</v>
      </c>
      <c r="Q129" s="156">
        <f>ROUND(E129*P129,2)</f>
        <v>0</v>
      </c>
      <c r="R129" s="156"/>
      <c r="S129" s="156" t="s">
        <v>109</v>
      </c>
      <c r="T129" s="156" t="s">
        <v>109</v>
      </c>
      <c r="U129" s="156">
        <v>3.2480000000000002E-2</v>
      </c>
      <c r="V129" s="156">
        <f>ROUND(E129*U129,2)</f>
        <v>0.89</v>
      </c>
      <c r="W129" s="156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110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143</v>
      </c>
      <c r="D130" s="158"/>
      <c r="E130" s="159">
        <v>21.692150000000002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115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256</v>
      </c>
      <c r="D131" s="158"/>
      <c r="E131" s="159">
        <v>5.7938999999999998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115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9">
        <v>46</v>
      </c>
      <c r="B132" s="170" t="s">
        <v>257</v>
      </c>
      <c r="C132" s="184" t="s">
        <v>258</v>
      </c>
      <c r="D132" s="171" t="s">
        <v>113</v>
      </c>
      <c r="E132" s="172">
        <v>27.486049999999999</v>
      </c>
      <c r="F132" s="173">
        <v>0</v>
      </c>
      <c r="G132" s="174">
        <f>ROUND(E132*F132,2)</f>
        <v>0</v>
      </c>
      <c r="H132" s="157">
        <v>12.42</v>
      </c>
      <c r="I132" s="156">
        <f>ROUND(E132*H132,2)</f>
        <v>341.38</v>
      </c>
      <c r="J132" s="157">
        <v>36.380000000000003</v>
      </c>
      <c r="K132" s="156">
        <f>ROUND(E132*J132,2)</f>
        <v>999.94</v>
      </c>
      <c r="L132" s="156">
        <v>21</v>
      </c>
      <c r="M132" s="156">
        <f>G132*(1+L132/100)</f>
        <v>0</v>
      </c>
      <c r="N132" s="156">
        <v>4.6000000000000001E-4</v>
      </c>
      <c r="O132" s="156">
        <f>ROUND(E132*N132,2)</f>
        <v>0.01</v>
      </c>
      <c r="P132" s="156">
        <v>0</v>
      </c>
      <c r="Q132" s="156">
        <f>ROUND(E132*P132,2)</f>
        <v>0</v>
      </c>
      <c r="R132" s="156"/>
      <c r="S132" s="156" t="s">
        <v>109</v>
      </c>
      <c r="T132" s="156" t="s">
        <v>109</v>
      </c>
      <c r="U132" s="156">
        <v>0.10191</v>
      </c>
      <c r="V132" s="156">
        <f>ROUND(E132*U132,2)</f>
        <v>2.8</v>
      </c>
      <c r="W132" s="156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110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259</v>
      </c>
      <c r="D133" s="158"/>
      <c r="E133" s="159">
        <v>27.486049999999999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115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3" t="s">
        <v>104</v>
      </c>
      <c r="B134" s="164" t="s">
        <v>78</v>
      </c>
      <c r="C134" s="182" t="s">
        <v>28</v>
      </c>
      <c r="D134" s="165"/>
      <c r="E134" s="166"/>
      <c r="F134" s="167"/>
      <c r="G134" s="168">
        <f>SUMIF(AG135:AG135,"&lt;&gt;NOR",G135:G135)</f>
        <v>0</v>
      </c>
      <c r="H134" s="162"/>
      <c r="I134" s="162">
        <f>SUM(I135:I135)</f>
        <v>0</v>
      </c>
      <c r="J134" s="162"/>
      <c r="K134" s="162">
        <f>SUM(K135:K135)</f>
        <v>4729.67</v>
      </c>
      <c r="L134" s="162"/>
      <c r="M134" s="162">
        <f>SUM(M135:M135)</f>
        <v>0</v>
      </c>
      <c r="N134" s="162"/>
      <c r="O134" s="162">
        <f>SUM(O135:O135)</f>
        <v>0</v>
      </c>
      <c r="P134" s="162"/>
      <c r="Q134" s="162">
        <f>SUM(Q135:Q135)</f>
        <v>0</v>
      </c>
      <c r="R134" s="162"/>
      <c r="S134" s="162"/>
      <c r="T134" s="162"/>
      <c r="U134" s="162"/>
      <c r="V134" s="162">
        <f>SUM(V135:V135)</f>
        <v>0</v>
      </c>
      <c r="W134" s="162"/>
      <c r="AG134" t="s">
        <v>105</v>
      </c>
    </row>
    <row r="135" spans="1:60" outlineLevel="1" x14ac:dyDescent="0.2">
      <c r="A135" s="169">
        <v>47</v>
      </c>
      <c r="B135" s="170" t="s">
        <v>260</v>
      </c>
      <c r="C135" s="184" t="s">
        <v>261</v>
      </c>
      <c r="D135" s="171" t="s">
        <v>262</v>
      </c>
      <c r="E135" s="172">
        <v>1</v>
      </c>
      <c r="F135" s="173">
        <v>0</v>
      </c>
      <c r="G135" s="174">
        <f>ROUND(E135*F135,2)</f>
        <v>0</v>
      </c>
      <c r="H135" s="157">
        <v>0</v>
      </c>
      <c r="I135" s="156">
        <f>ROUND(E135*H135,2)</f>
        <v>0</v>
      </c>
      <c r="J135" s="157">
        <v>4729.67</v>
      </c>
      <c r="K135" s="156">
        <f>ROUND(E135*J135,2)</f>
        <v>4729.67</v>
      </c>
      <c r="L135" s="156">
        <v>21</v>
      </c>
      <c r="M135" s="156">
        <f>G135*(1+L135/100)</f>
        <v>0</v>
      </c>
      <c r="N135" s="156">
        <v>0</v>
      </c>
      <c r="O135" s="156">
        <f>ROUND(E135*N135,2)</f>
        <v>0</v>
      </c>
      <c r="P135" s="156">
        <v>0</v>
      </c>
      <c r="Q135" s="156">
        <f>ROUND(E135*P135,2)</f>
        <v>0</v>
      </c>
      <c r="R135" s="156"/>
      <c r="S135" s="156" t="s">
        <v>109</v>
      </c>
      <c r="T135" s="156" t="s">
        <v>223</v>
      </c>
      <c r="U135" s="156">
        <v>0</v>
      </c>
      <c r="V135" s="156">
        <f>ROUND(E135*U135,2)</f>
        <v>0</v>
      </c>
      <c r="W135" s="156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263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5"/>
      <c r="B136" s="6"/>
      <c r="C136" s="188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E136">
        <v>15</v>
      </c>
      <c r="AF136">
        <v>21</v>
      </c>
    </row>
    <row r="137" spans="1:60" x14ac:dyDescent="0.2">
      <c r="A137" s="150"/>
      <c r="B137" s="151" t="s">
        <v>30</v>
      </c>
      <c r="C137" s="189"/>
      <c r="D137" s="152"/>
      <c r="E137" s="153"/>
      <c r="F137" s="153"/>
      <c r="G137" s="181">
        <f>G10+G12+G21+G24+G28+G30+G36+G52+G86+G100+G108+G117+G121+G128+G134</f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AE137">
        <f>SUMIF(L7:L135,AE136,G7:G135)</f>
        <v>0</v>
      </c>
      <c r="AF137">
        <f>SUMIF(L7:L135,AF136,G7:G135)</f>
        <v>0</v>
      </c>
      <c r="AG137" t="s">
        <v>264</v>
      </c>
    </row>
    <row r="138" spans="1:60" x14ac:dyDescent="0.2">
      <c r="A138" s="5"/>
      <c r="B138" s="6"/>
      <c r="C138" s="188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">
      <c r="A139" s="5"/>
      <c r="B139" s="6"/>
      <c r="C139" s="188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 x14ac:dyDescent="0.2">
      <c r="A140" s="258" t="s">
        <v>265</v>
      </c>
      <c r="B140" s="258"/>
      <c r="C140" s="259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 x14ac:dyDescent="0.2">
      <c r="A141" s="239"/>
      <c r="B141" s="240"/>
      <c r="C141" s="241"/>
      <c r="D141" s="240"/>
      <c r="E141" s="240"/>
      <c r="F141" s="240"/>
      <c r="G141" s="242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AG141" t="s">
        <v>266</v>
      </c>
    </row>
    <row r="142" spans="1:60" x14ac:dyDescent="0.2">
      <c r="A142" s="243"/>
      <c r="B142" s="244"/>
      <c r="C142" s="245"/>
      <c r="D142" s="244"/>
      <c r="E142" s="244"/>
      <c r="F142" s="244"/>
      <c r="G142" s="24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60" x14ac:dyDescent="0.2">
      <c r="A143" s="243"/>
      <c r="B143" s="244"/>
      <c r="C143" s="245"/>
      <c r="D143" s="244"/>
      <c r="E143" s="244"/>
      <c r="F143" s="244"/>
      <c r="G143" s="24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 x14ac:dyDescent="0.2">
      <c r="A144" s="243"/>
      <c r="B144" s="244"/>
      <c r="C144" s="245"/>
      <c r="D144" s="244"/>
      <c r="E144" s="244"/>
      <c r="F144" s="244"/>
      <c r="G144" s="24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 x14ac:dyDescent="0.2">
      <c r="A145" s="247"/>
      <c r="B145" s="248"/>
      <c r="C145" s="249"/>
      <c r="D145" s="248"/>
      <c r="E145" s="248"/>
      <c r="F145" s="248"/>
      <c r="G145" s="25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 x14ac:dyDescent="0.2">
      <c r="A146" s="5"/>
      <c r="B146" s="6"/>
      <c r="C146" s="188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33" x14ac:dyDescent="0.2">
      <c r="C147" s="190"/>
      <c r="D147" s="138"/>
      <c r="AG147" t="s">
        <v>267</v>
      </c>
    </row>
    <row r="148" spans="1:33" x14ac:dyDescent="0.2">
      <c r="D148" s="138"/>
    </row>
    <row r="149" spans="1:33" x14ac:dyDescent="0.2">
      <c r="D149" s="138"/>
    </row>
    <row r="150" spans="1:33" x14ac:dyDescent="0.2">
      <c r="D150" s="138"/>
    </row>
    <row r="151" spans="1:33" x14ac:dyDescent="0.2">
      <c r="D151" s="138"/>
    </row>
    <row r="152" spans="1:33" x14ac:dyDescent="0.2">
      <c r="D152" s="138"/>
    </row>
    <row r="153" spans="1:33" x14ac:dyDescent="0.2">
      <c r="D153" s="138"/>
    </row>
    <row r="154" spans="1:33" x14ac:dyDescent="0.2">
      <c r="D154" s="138"/>
    </row>
    <row r="155" spans="1:33" x14ac:dyDescent="0.2">
      <c r="D155" s="138"/>
    </row>
    <row r="156" spans="1:33" x14ac:dyDescent="0.2">
      <c r="D156" s="138"/>
    </row>
    <row r="157" spans="1:33" x14ac:dyDescent="0.2">
      <c r="D157" s="138"/>
    </row>
    <row r="158" spans="1:33" x14ac:dyDescent="0.2">
      <c r="D158" s="138"/>
    </row>
    <row r="159" spans="1:33" x14ac:dyDescent="0.2">
      <c r="D159" s="138"/>
    </row>
    <row r="160" spans="1:33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  <row r="5001" spans="4:4" x14ac:dyDescent="0.2">
      <c r="D5001" s="138"/>
    </row>
    <row r="5002" spans="4:4" x14ac:dyDescent="0.2">
      <c r="D5002" s="138"/>
    </row>
  </sheetData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</dc:creator>
  <cp:lastModifiedBy>Klecka Vaclav</cp:lastModifiedBy>
  <cp:lastPrinted>2014-02-28T09:52:57Z</cp:lastPrinted>
  <dcterms:created xsi:type="dcterms:W3CDTF">2009-04-08T07:15:50Z</dcterms:created>
  <dcterms:modified xsi:type="dcterms:W3CDTF">2017-07-24T13:48:24Z</dcterms:modified>
</cp:coreProperties>
</file>