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520" windowHeight="92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'Položky'!$A$1:$G$58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'Rekapitulace'!$E$21</definedName>
    <definedName name="VRNnazev">'Rekapitulace'!$A$21</definedName>
    <definedName name="VRNproc">'Rekapitulace'!$F$21</definedName>
    <definedName name="VRNzakl">'Rekapitulace'!$G$21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<sst xmlns="http://schemas.openxmlformats.org/spreadsheetml/2006/main" count="225" uniqueCount="158">
  <si>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</si>
  <si>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</si>
  <si>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</si>
  <si>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</si>
  <si>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</si>
  <si>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</si>
  <si>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</si>
  <si>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</si>
  <si>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</si>
  <si>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</si>
  <si>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</si>
  <si>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</si>
  <si>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</si>
  <si>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</si>
  <si>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</si>
  <si>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</si>
  <si>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</si>
  <si>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</si>
  <si>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</si>
  <si>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</si>
  <si>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</si>
  <si>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</si>
  <si>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</si>
  <si>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</si>
  <si>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</si>
  <si>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</si>
  <si>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</si>
  <si>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</si>
  <si>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</si>
  <si>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</si>
  <si>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</si>
  <si>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</si>
  <si>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</si>
  <si>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</si>
  <si>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</si>
  <si>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</si>
  <si>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</si>
  <si>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</si>
  <si>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</si>
  <si>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</si>
  <si>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</si>
  <si>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</si>
  <si>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</si>
  <si>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</si>
  <si>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</si>
  <si>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</si>
  <si>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</si>
  <si>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</si>
  <si>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</si>
  <si>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</si>
  <si>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</si>
  <si>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</si>
  <si>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</si>
  <si>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</si>
  <si>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</si>
  <si>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</si>
  <si>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</si>
  <si>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</si>
  <si>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</si>
  <si>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</si>
  <si>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</si>
  <si>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</si>
  <si>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</si>
  <si>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</si>
  <si>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</si>
  <si>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</si>
  <si>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</si>
  <si>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</si>
  <si>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</si>
  <si>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lesní cesty Brtnický potok obj.204</t>
  </si>
  <si>
    <t>Most v km 2,250</t>
  </si>
  <si>
    <t>122 10-0010.RAC</t>
  </si>
  <si>
    <t>Odkopávky nezapažené v hornině 1-4 naložení, odvoz 10 km, uložení</t>
  </si>
  <si>
    <t>m3</t>
  </si>
  <si>
    <t>2*0,2*1+(4,40*5)*0,1</t>
  </si>
  <si>
    <t>113 10-7121.R00</t>
  </si>
  <si>
    <t xml:space="preserve">Odstranění krytu pl. 200 m2,kam.drcené tl.15 cm </t>
  </si>
  <si>
    <t>m2</t>
  </si>
  <si>
    <t>4,40*4,60</t>
  </si>
  <si>
    <t>979 08-4216.R00</t>
  </si>
  <si>
    <t xml:space="preserve">Vodorovná doprava vybour. hmot po suchu do 5 km </t>
  </si>
  <si>
    <t>t</t>
  </si>
  <si>
    <t>979 08-4219.R00</t>
  </si>
  <si>
    <t xml:space="preserve">Příplatek k dopravě vybour.hmot za dalších 5 km </t>
  </si>
  <si>
    <t>979 08-7213.R00</t>
  </si>
  <si>
    <t xml:space="preserve">Nakládání vybouraných hmot na dopravní prostředky </t>
  </si>
  <si>
    <t>173 10-3101.R00</t>
  </si>
  <si>
    <t xml:space="preserve">Uložení sypaniny na mezideponii </t>
  </si>
  <si>
    <t>129 20-3101.R00</t>
  </si>
  <si>
    <t xml:space="preserve">Čištění vodotečí, hl. do 2,5 m, š.do 5 m, v hor.3 </t>
  </si>
  <si>
    <t>162 25-3101.R00</t>
  </si>
  <si>
    <t xml:space="preserve">Vodorovné přemístění nánosu, </t>
  </si>
  <si>
    <t>3</t>
  </si>
  <si>
    <t>Svislé a kompletní konstrukce</t>
  </si>
  <si>
    <t>349 12-1001.R00</t>
  </si>
  <si>
    <t>Montáž  prefa. drobné architektury od 0,2 do 1,5 t sloupky</t>
  </si>
  <si>
    <t>kus</t>
  </si>
  <si>
    <t>Ry001</t>
  </si>
  <si>
    <t>Výroba atyp.ŽB sloupku, beton dělený broušený s kapsami pro osaz. zábradlí-půd. rozměr 40/30 cm</t>
  </si>
  <si>
    <t>odborný odhad</t>
  </si>
  <si>
    <t>392 57-1112.R00</t>
  </si>
  <si>
    <t xml:space="preserve">Otryskání pískem stěn a rubů </t>
  </si>
  <si>
    <t>216 90-4112.R00</t>
  </si>
  <si>
    <t xml:space="preserve">Očištění tlakovou vodou zdiva stěn a rubu </t>
  </si>
  <si>
    <t>69,82+13,5*2</t>
  </si>
  <si>
    <t>5</t>
  </si>
  <si>
    <t>Komunikace</t>
  </si>
  <si>
    <t>66230-1101.R00</t>
  </si>
  <si>
    <t xml:space="preserve">Odrezivění výztuže železobetonových stěn a stropů </t>
  </si>
  <si>
    <t>m</t>
  </si>
  <si>
    <t>66230-5102.R00</t>
  </si>
  <si>
    <t xml:space="preserve">Obroušení výztuže železobet. konstrukcí  </t>
  </si>
  <si>
    <t>662 30-1102.R00</t>
  </si>
  <si>
    <t xml:space="preserve">Nátěr výztuže stěn a stropů dvojnásobný sanační </t>
  </si>
  <si>
    <t>567 12-2114.R00</t>
  </si>
  <si>
    <t xml:space="preserve">Podklad z kameniva zpev.cementem KZC 1 tl.15 cm </t>
  </si>
  <si>
    <t>63</t>
  </si>
  <si>
    <t>Podlahy a podlahové konstrukce</t>
  </si>
  <si>
    <t>622 47-3001.R00</t>
  </si>
  <si>
    <t xml:space="preserve">Kontaktní nátěr Navom 2 PPV pod reprofil. Navom </t>
  </si>
  <si>
    <t>622 47-3104.R00</t>
  </si>
  <si>
    <t xml:space="preserve">Reprofilace betonu HI tmelem Navom TPV 3  tl.5 mm </t>
  </si>
  <si>
    <t>662303101VD</t>
  </si>
  <si>
    <t xml:space="preserve">Nátěr povrchů betonových ochranný Antipluviol </t>
  </si>
  <si>
    <t>96</t>
  </si>
  <si>
    <t>Bourání konstrukcí</t>
  </si>
  <si>
    <t>966 00-5111.R00</t>
  </si>
  <si>
    <t xml:space="preserve">Rozebrání silnič. zábradlí, sloupky </t>
  </si>
  <si>
    <t>2,70*4</t>
  </si>
  <si>
    <t>99</t>
  </si>
  <si>
    <t>Přesun hmot</t>
  </si>
  <si>
    <t>998 21-2111.R00</t>
  </si>
  <si>
    <t xml:space="preserve">Přesun hmot, mosty zděné, monolitické do 20 m </t>
  </si>
  <si>
    <t>711</t>
  </si>
  <si>
    <t>Izolace proti vodě a zemní vlhkosti</t>
  </si>
  <si>
    <t>711 21-2000.RU1</t>
  </si>
  <si>
    <t>Penetrace podkladu pod hydroizolační nátěr Primer G (fa Mapei)</t>
  </si>
  <si>
    <t>711 21-2001.RT2</t>
  </si>
  <si>
    <t>Nátěr hydroizolační těsnicí hmotou Mapegum WPS (fa Mapei), proti vlhkosti</t>
  </si>
  <si>
    <t>767</t>
  </si>
  <si>
    <t>Konstrukce zámečnické</t>
  </si>
  <si>
    <t>767 16-2130.R00</t>
  </si>
  <si>
    <t xml:space="preserve">Montáž zábradlí rovného z profilů do zdiva do 45kg </t>
  </si>
  <si>
    <t>133-30152.0000</t>
  </si>
  <si>
    <t xml:space="preserve">Tyč ocelová L jakost 425541  50x50x6 mm </t>
  </si>
  <si>
    <t>kg</t>
  </si>
  <si>
    <t>;1 bm = 3,77 kg</t>
  </si>
  <si>
    <t>3,77*10,80*1,1</t>
  </si>
  <si>
    <t>998 76-7201.R00</t>
  </si>
  <si>
    <t xml:space="preserve">Přesun hmot pro zámečnické konstr., výšky do 6 m </t>
  </si>
  <si>
    <t>783</t>
  </si>
  <si>
    <t>Dokončovací práce - nátěry</t>
  </si>
  <si>
    <t>783 42-4140.R00</t>
  </si>
  <si>
    <t xml:space="preserve">Nátěr syntetický profilů do DN 50 mm  Z + 2x </t>
  </si>
  <si>
    <t>Správa Národního parku České Švýcarsko</t>
  </si>
  <si>
    <t>P.Hošek-AT</t>
  </si>
  <si>
    <t>Datum : 28.11.2016</t>
  </si>
  <si>
    <t>EMSTAV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</si>
</sst>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  <font>
      <sz val="10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52" fillId="0" borderId="22" xfId="46" applyFont="1" applyFill="1" applyBorder="1" applyAlignment="1">
      <alignment horizontal="left" wrapText="1" indent="1"/>
      <protection/>
    </xf>
    <xf numFmtId="0" fontId="53" fillId="0" borderId="0" xfId="0" applyFont="1" applyFill="1" applyAlignment="1">
      <alignment/>
    </xf>
    <xf numFmtId="0" fontId="53" fillId="0" borderId="15" xfId="0" applyFont="1" applyFill="1" applyBorder="1" applyAlignment="1">
      <alignment/>
    </xf>
    <xf numFmtId="4" fontId="8" fillId="34" borderId="61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154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 t="s">
        <v>157</v>
      </c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 t="s">
        <v>155</v>
      </c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156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Oprava lesní cesty Brtnický potok obj.204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Most v km 2,250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Položky!BA18</f>
        <v>0</v>
      </c>
      <c r="F7" s="179">
        <f>Položky!BB18</f>
        <v>0</v>
      </c>
      <c r="G7" s="179">
        <f>Položky!BC18</f>
        <v>0</v>
      </c>
      <c r="H7" s="179">
        <f>Položky!BD18</f>
        <v>0</v>
      </c>
      <c r="I7" s="180">
        <f>Položky!BE18</f>
        <v>0</v>
      </c>
    </row>
    <row r="8" spans="1:9" s="11" customFormat="1" ht="12.75">
      <c r="A8" s="177" t="str">
        <f>Položky!B19</f>
        <v>3</v>
      </c>
      <c r="B8" s="86" t="str">
        <f>Položky!C19</f>
        <v>Svislé a kompletní konstrukce</v>
      </c>
      <c r="C8" s="87"/>
      <c r="D8" s="88"/>
      <c r="E8" s="178">
        <f>Položky!BA26</f>
        <v>0</v>
      </c>
      <c r="F8" s="179">
        <f>Položky!BB26</f>
        <v>0</v>
      </c>
      <c r="G8" s="179">
        <f>Položky!BC26</f>
        <v>0</v>
      </c>
      <c r="H8" s="179">
        <f>Položky!BD26</f>
        <v>0</v>
      </c>
      <c r="I8" s="180">
        <f>Položky!BE26</f>
        <v>0</v>
      </c>
    </row>
    <row r="9" spans="1:9" s="11" customFormat="1" ht="12.75">
      <c r="A9" s="177" t="str">
        <f>Položky!B27</f>
        <v>5</v>
      </c>
      <c r="B9" s="86" t="str">
        <f>Položky!C27</f>
        <v>Komunikace</v>
      </c>
      <c r="C9" s="87"/>
      <c r="D9" s="88"/>
      <c r="E9" s="178">
        <f>Položky!BA32</f>
        <v>0</v>
      </c>
      <c r="F9" s="179">
        <f>Položky!BB32</f>
        <v>0</v>
      </c>
      <c r="G9" s="179">
        <f>Položky!BC32</f>
        <v>0</v>
      </c>
      <c r="H9" s="179">
        <f>Položky!BD32</f>
        <v>0</v>
      </c>
      <c r="I9" s="180">
        <f>Položky!BE32</f>
        <v>0</v>
      </c>
    </row>
    <row r="10" spans="1:9" s="11" customFormat="1" ht="12.75">
      <c r="A10" s="177" t="str">
        <f>Položky!B33</f>
        <v>63</v>
      </c>
      <c r="B10" s="86" t="str">
        <f>Položky!C33</f>
        <v>Podlahy a podlahové konstrukce</v>
      </c>
      <c r="C10" s="87"/>
      <c r="D10" s="88"/>
      <c r="E10" s="178">
        <f>Položky!BA37</f>
        <v>0</v>
      </c>
      <c r="F10" s="179">
        <f>Položky!BB37</f>
        <v>0</v>
      </c>
      <c r="G10" s="179">
        <f>Položky!BC37</f>
        <v>0</v>
      </c>
      <c r="H10" s="179">
        <f>Položky!BD37</f>
        <v>0</v>
      </c>
      <c r="I10" s="180">
        <f>Položky!BE37</f>
        <v>0</v>
      </c>
    </row>
    <row r="11" spans="1:9" s="11" customFormat="1" ht="12.75">
      <c r="A11" s="177" t="str">
        <f>Položky!B38</f>
        <v>96</v>
      </c>
      <c r="B11" s="86" t="str">
        <f>Položky!C38</f>
        <v>Bourání konstrukcí</v>
      </c>
      <c r="C11" s="87"/>
      <c r="D11" s="88"/>
      <c r="E11" s="178">
        <f>Položky!BA41</f>
        <v>0</v>
      </c>
      <c r="F11" s="179">
        <f>Položky!BB41</f>
        <v>0</v>
      </c>
      <c r="G11" s="179">
        <f>Položky!BC41</f>
        <v>0</v>
      </c>
      <c r="H11" s="179">
        <f>Položky!BD41</f>
        <v>0</v>
      </c>
      <c r="I11" s="180">
        <f>Položky!BE41</f>
        <v>0</v>
      </c>
    </row>
    <row r="12" spans="1:9" s="11" customFormat="1" ht="12.75">
      <c r="A12" s="177" t="str">
        <f>Položky!B42</f>
        <v>99</v>
      </c>
      <c r="B12" s="86" t="str">
        <f>Položky!C42</f>
        <v>Přesun hmot</v>
      </c>
      <c r="C12" s="87"/>
      <c r="D12" s="88"/>
      <c r="E12" s="178">
        <f>Položky!BA44</f>
        <v>0</v>
      </c>
      <c r="F12" s="179">
        <f>Položky!BB44</f>
        <v>0</v>
      </c>
      <c r="G12" s="179">
        <f>Položky!BC44</f>
        <v>0</v>
      </c>
      <c r="H12" s="179">
        <f>Položky!BD44</f>
        <v>0</v>
      </c>
      <c r="I12" s="180">
        <f>Položky!BE44</f>
        <v>0</v>
      </c>
    </row>
    <row r="13" spans="1:9" s="11" customFormat="1" ht="12.75">
      <c r="A13" s="177" t="str">
        <f>Položky!B45</f>
        <v>711</v>
      </c>
      <c r="B13" s="86" t="str">
        <f>Položky!C45</f>
        <v>Izolace proti vodě a zemní vlhkosti</v>
      </c>
      <c r="C13" s="87"/>
      <c r="D13" s="88"/>
      <c r="E13" s="178">
        <f>Položky!BA48</f>
        <v>0</v>
      </c>
      <c r="F13" s="179">
        <f>Položky!BB48</f>
        <v>0</v>
      </c>
      <c r="G13" s="179">
        <f>Položky!BC48</f>
        <v>0</v>
      </c>
      <c r="H13" s="179">
        <f>Položky!BD48</f>
        <v>0</v>
      </c>
      <c r="I13" s="180">
        <f>Položky!BE48</f>
        <v>0</v>
      </c>
    </row>
    <row r="14" spans="1:9" s="11" customFormat="1" ht="12.75">
      <c r="A14" s="177" t="str">
        <f>Položky!B49</f>
        <v>767</v>
      </c>
      <c r="B14" s="86" t="str">
        <f>Položky!C49</f>
        <v>Konstrukce zámečnické</v>
      </c>
      <c r="C14" s="87"/>
      <c r="D14" s="88"/>
      <c r="E14" s="178">
        <f>Položky!BA55</f>
        <v>0</v>
      </c>
      <c r="F14" s="179">
        <f>Položky!BB55</f>
        <v>0</v>
      </c>
      <c r="G14" s="179">
        <f>Položky!BC55</f>
        <v>0</v>
      </c>
      <c r="H14" s="179">
        <f>Položky!BD55</f>
        <v>0</v>
      </c>
      <c r="I14" s="180">
        <f>Položky!BE55</f>
        <v>0</v>
      </c>
    </row>
    <row r="15" spans="1:9" s="11" customFormat="1" ht="13.5" thickBot="1">
      <c r="A15" s="177" t="str">
        <f>Položky!B56</f>
        <v>783</v>
      </c>
      <c r="B15" s="86" t="str">
        <f>Položky!C56</f>
        <v>Dokončovací práce - nátěry</v>
      </c>
      <c r="C15" s="87"/>
      <c r="D15" s="88"/>
      <c r="E15" s="178">
        <f>Položky!BA58</f>
        <v>0</v>
      </c>
      <c r="F15" s="179">
        <f>Položky!BB58</f>
        <v>0</v>
      </c>
      <c r="G15" s="179">
        <f>Položky!BC58</f>
        <v>0</v>
      </c>
      <c r="H15" s="179">
        <f>Položky!BD58</f>
        <v>0</v>
      </c>
      <c r="I15" s="180">
        <f>Položky!BE58</f>
        <v>0</v>
      </c>
    </row>
    <row r="16" spans="1:9" s="94" customFormat="1" ht="13.5" thickBot="1">
      <c r="A16" s="89"/>
      <c r="B16" s="81" t="s">
        <v>50</v>
      </c>
      <c r="C16" s="81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57" ht="19.5" customHeight="1">
      <c r="A18" s="95" t="s">
        <v>51</v>
      </c>
      <c r="B18" s="95"/>
      <c r="C18" s="95"/>
      <c r="D18" s="95"/>
      <c r="E18" s="95"/>
      <c r="F18" s="95"/>
      <c r="G18" s="96"/>
      <c r="H18" s="95"/>
      <c r="I18" s="95"/>
      <c r="BA18" s="30"/>
      <c r="BB18" s="30"/>
      <c r="BC18" s="30"/>
      <c r="BD18" s="30"/>
      <c r="BE18" s="30"/>
    </row>
    <row r="19" spans="1:9" ht="13.5" thickBo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2.75">
      <c r="A20" s="98" t="s">
        <v>52</v>
      </c>
      <c r="B20" s="99"/>
      <c r="C20" s="99"/>
      <c r="D20" s="100"/>
      <c r="E20" s="101" t="s">
        <v>53</v>
      </c>
      <c r="F20" s="102" t="s">
        <v>54</v>
      </c>
      <c r="G20" s="103" t="s">
        <v>55</v>
      </c>
      <c r="H20" s="104"/>
      <c r="I20" s="105" t="s">
        <v>53</v>
      </c>
    </row>
    <row r="21" spans="1:53" ht="12.75">
      <c r="A21" s="106"/>
      <c r="B21" s="107"/>
      <c r="C21" s="107"/>
      <c r="D21" s="108"/>
      <c r="E21" s="109"/>
      <c r="F21" s="110"/>
      <c r="G21" s="111">
        <f>CHOOSE(BA21+1,HSV+PSV,HSV+PSV+Mont,HSV+PSV+Dodavka+Mont,HSV,PSV,Mont,Dodavka,Mont+Dodavka,0)</f>
        <v>0</v>
      </c>
      <c r="H21" s="112"/>
      <c r="I21" s="113">
        <f>E21+F21*G21/100</f>
        <v>0</v>
      </c>
      <c r="BA21">
        <v>8</v>
      </c>
    </row>
    <row r="22" spans="1:9" ht="13.5" thickBot="1">
      <c r="A22" s="114"/>
      <c r="B22" s="115" t="s">
        <v>56</v>
      </c>
      <c r="C22" s="116"/>
      <c r="D22" s="117"/>
      <c r="E22" s="118"/>
      <c r="F22" s="119"/>
      <c r="G22" s="119"/>
      <c r="H22" s="194">
        <f>SUM(H21:H21)</f>
        <v>0</v>
      </c>
      <c r="I22" s="195"/>
    </row>
    <row r="23" spans="1:9" ht="12.75">
      <c r="A23" s="97"/>
      <c r="B23" s="97"/>
      <c r="C23" s="97"/>
      <c r="D23" s="97"/>
      <c r="E23" s="97"/>
      <c r="F23" s="97"/>
      <c r="G23" s="97"/>
      <c r="H23" s="97"/>
      <c r="I23" s="97"/>
    </row>
    <row r="24" spans="2:9" ht="12.75">
      <c r="B24" s="94"/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1"/>
  <sheetViews>
    <sheetView showGridLines="0" showZeros="0" tabSelected="1" zoomScalePageLayoutView="0" workbookViewId="0" topLeftCell="A1">
      <selection activeCell="F59" sqref="F59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6" t="s">
        <v>57</v>
      </c>
      <c r="B1" s="196"/>
      <c r="C1" s="196"/>
      <c r="D1" s="196"/>
      <c r="E1" s="196"/>
      <c r="F1" s="196"/>
      <c r="G1" s="196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7" t="s">
        <v>5</v>
      </c>
      <c r="B3" s="198"/>
      <c r="C3" s="128" t="str">
        <f>CONCATENATE(cislostavby," ",nazevstavby)</f>
        <v> Oprava lesní cesty Brtnický potok obj.204</v>
      </c>
      <c r="D3" s="129"/>
      <c r="E3" s="130"/>
      <c r="F3" s="131">
        <f>Rekapitulace!H1</f>
        <v>0</v>
      </c>
      <c r="G3" s="132"/>
    </row>
    <row r="4" spans="1:7" ht="13.5" thickBot="1">
      <c r="A4" s="199" t="s">
        <v>1</v>
      </c>
      <c r="B4" s="200"/>
      <c r="C4" s="133" t="str">
        <f>CONCATENATE(cisloobjektu," ",nazevobjektu)</f>
        <v> Most v km 2,250</v>
      </c>
      <c r="D4" s="134"/>
      <c r="E4" s="201"/>
      <c r="F4" s="201"/>
      <c r="G4" s="202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2.6</v>
      </c>
      <c r="F8" s="208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203" t="s">
        <v>74</v>
      </c>
      <c r="D9" s="204"/>
      <c r="E9" s="159">
        <v>2.6</v>
      </c>
      <c r="F9" s="160"/>
      <c r="G9" s="161"/>
      <c r="M9" s="162" t="s">
        <v>74</v>
      </c>
      <c r="O9" s="150"/>
    </row>
    <row r="10" spans="1:104" ht="12.75">
      <c r="A10" s="151">
        <v>2</v>
      </c>
      <c r="B10" s="152" t="s">
        <v>75</v>
      </c>
      <c r="C10" s="153" t="s">
        <v>76</v>
      </c>
      <c r="D10" s="154" t="s">
        <v>77</v>
      </c>
      <c r="E10" s="155">
        <v>20.24</v>
      </c>
      <c r="F10" s="208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5" ht="12.75">
      <c r="A11" s="157"/>
      <c r="B11" s="158"/>
      <c r="C11" s="203" t="s">
        <v>78</v>
      </c>
      <c r="D11" s="204"/>
      <c r="E11" s="159">
        <v>20.24</v>
      </c>
      <c r="F11" s="160"/>
      <c r="G11" s="161"/>
      <c r="M11" s="162" t="s">
        <v>78</v>
      </c>
      <c r="O11" s="150"/>
    </row>
    <row r="12" spans="1:104" ht="12.75">
      <c r="A12" s="151">
        <v>3</v>
      </c>
      <c r="B12" s="152" t="s">
        <v>79</v>
      </c>
      <c r="C12" s="153" t="s">
        <v>80</v>
      </c>
      <c r="D12" s="154" t="s">
        <v>81</v>
      </c>
      <c r="E12" s="155">
        <v>2.6312</v>
      </c>
      <c r="F12" s="208"/>
      <c r="G12" s="156">
        <f aca="true" t="shared" si="0" ref="G12:G17"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aca="true" t="shared" si="1" ref="BA12:BA17">IF(AZ12=1,G12,0)</f>
        <v>0</v>
      </c>
      <c r="BB12" s="123">
        <f aca="true" t="shared" si="2" ref="BB12:BB17">IF(AZ12=2,G12,0)</f>
        <v>0</v>
      </c>
      <c r="BC12" s="123">
        <f aca="true" t="shared" si="3" ref="BC12:BC17">IF(AZ12=3,G12,0)</f>
        <v>0</v>
      </c>
      <c r="BD12" s="123">
        <f aca="true" t="shared" si="4" ref="BD12:BD17">IF(AZ12=4,G12,0)</f>
        <v>0</v>
      </c>
      <c r="BE12" s="123">
        <f aca="true" t="shared" si="5" ref="BE12:BE17">IF(AZ12=5,G12,0)</f>
        <v>0</v>
      </c>
      <c r="CZ12" s="123">
        <v>0</v>
      </c>
    </row>
    <row r="13" spans="1:104" ht="12.75">
      <c r="A13" s="151">
        <v>4</v>
      </c>
      <c r="B13" s="152" t="s">
        <v>82</v>
      </c>
      <c r="C13" s="153" t="s">
        <v>83</v>
      </c>
      <c r="D13" s="154" t="s">
        <v>81</v>
      </c>
      <c r="E13" s="155">
        <v>2.6312</v>
      </c>
      <c r="F13" s="208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5</v>
      </c>
      <c r="B14" s="152" t="s">
        <v>84</v>
      </c>
      <c r="C14" s="153" t="s">
        <v>85</v>
      </c>
      <c r="D14" s="154" t="s">
        <v>81</v>
      </c>
      <c r="E14" s="155">
        <v>2.6312</v>
      </c>
      <c r="F14" s="208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6</v>
      </c>
      <c r="B15" s="152" t="s">
        <v>86</v>
      </c>
      <c r="C15" s="153" t="s">
        <v>87</v>
      </c>
      <c r="D15" s="154" t="s">
        <v>73</v>
      </c>
      <c r="E15" s="155">
        <v>3.036</v>
      </c>
      <c r="F15" s="208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7</v>
      </c>
      <c r="B16" s="152" t="s">
        <v>88</v>
      </c>
      <c r="C16" s="153" t="s">
        <v>89</v>
      </c>
      <c r="D16" s="154" t="s">
        <v>73</v>
      </c>
      <c r="E16" s="155">
        <v>7.4</v>
      </c>
      <c r="F16" s="208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8</v>
      </c>
      <c r="B17" s="152" t="s">
        <v>90</v>
      </c>
      <c r="C17" s="153" t="s">
        <v>91</v>
      </c>
      <c r="D17" s="154" t="s">
        <v>73</v>
      </c>
      <c r="E17" s="155">
        <v>7.4</v>
      </c>
      <c r="F17" s="208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8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57" ht="12.75">
      <c r="A18" s="163"/>
      <c r="B18" s="164" t="s">
        <v>68</v>
      </c>
      <c r="C18" s="165" t="str">
        <f>CONCATENATE(B7," ",C7)</f>
        <v>1 Zemní práce</v>
      </c>
      <c r="D18" s="163"/>
      <c r="E18" s="166"/>
      <c r="F18" s="166"/>
      <c r="G18" s="167">
        <f>SUM(G7:G17)</f>
        <v>0</v>
      </c>
      <c r="O18" s="150">
        <v>4</v>
      </c>
      <c r="BA18" s="168">
        <f>SUM(BA7:BA17)</f>
        <v>0</v>
      </c>
      <c r="BB18" s="168">
        <f>SUM(BB7:BB17)</f>
        <v>0</v>
      </c>
      <c r="BC18" s="168">
        <f>SUM(BC7:BC17)</f>
        <v>0</v>
      </c>
      <c r="BD18" s="168">
        <f>SUM(BD7:BD17)</f>
        <v>0</v>
      </c>
      <c r="BE18" s="168">
        <f>SUM(BE7:BE17)</f>
        <v>0</v>
      </c>
    </row>
    <row r="19" spans="1:15" ht="12.75">
      <c r="A19" s="143" t="s">
        <v>65</v>
      </c>
      <c r="B19" s="144" t="s">
        <v>92</v>
      </c>
      <c r="C19" s="145" t="s">
        <v>93</v>
      </c>
      <c r="D19" s="146"/>
      <c r="E19" s="147"/>
      <c r="F19" s="147"/>
      <c r="G19" s="148"/>
      <c r="H19" s="149"/>
      <c r="I19" s="149"/>
      <c r="O19" s="150">
        <v>1</v>
      </c>
    </row>
    <row r="20" spans="1:104" ht="22.5">
      <c r="A20" s="151">
        <v>9</v>
      </c>
      <c r="B20" s="152" t="s">
        <v>94</v>
      </c>
      <c r="C20" s="153" t="s">
        <v>95</v>
      </c>
      <c r="D20" s="154" t="s">
        <v>96</v>
      </c>
      <c r="E20" s="155">
        <v>4</v>
      </c>
      <c r="F20" s="208"/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9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0.02513</v>
      </c>
    </row>
    <row r="21" spans="1:104" ht="22.5">
      <c r="A21" s="151">
        <v>10</v>
      </c>
      <c r="B21" s="152" t="s">
        <v>97</v>
      </c>
      <c r="C21" s="153" t="s">
        <v>98</v>
      </c>
      <c r="D21" s="154" t="s">
        <v>96</v>
      </c>
      <c r="E21" s="155">
        <v>4</v>
      </c>
      <c r="F21" s="208"/>
      <c r="G21" s="156">
        <f>E21*F21</f>
        <v>0</v>
      </c>
      <c r="O21" s="150">
        <v>2</v>
      </c>
      <c r="AA21" s="123">
        <v>12</v>
      </c>
      <c r="AB21" s="123">
        <v>1</v>
      </c>
      <c r="AC21" s="123">
        <v>10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0.389</v>
      </c>
    </row>
    <row r="22" spans="1:15" ht="12.75">
      <c r="A22" s="157"/>
      <c r="B22" s="158"/>
      <c r="C22" s="205" t="s">
        <v>99</v>
      </c>
      <c r="D22" s="206"/>
      <c r="E22" s="206"/>
      <c r="F22" s="206"/>
      <c r="G22" s="207"/>
      <c r="O22" s="150">
        <v>3</v>
      </c>
    </row>
    <row r="23" spans="1:104" ht="12.75">
      <c r="A23" s="151">
        <v>11</v>
      </c>
      <c r="B23" s="152" t="s">
        <v>100</v>
      </c>
      <c r="C23" s="153" t="s">
        <v>101</v>
      </c>
      <c r="D23" s="154" t="s">
        <v>77</v>
      </c>
      <c r="E23" s="155">
        <v>69.82</v>
      </c>
      <c r="F23" s="208"/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11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0.07</v>
      </c>
    </row>
    <row r="24" spans="1:104" ht="12.75">
      <c r="A24" s="151">
        <v>12</v>
      </c>
      <c r="B24" s="152" t="s">
        <v>102</v>
      </c>
      <c r="C24" s="153" t="s">
        <v>103</v>
      </c>
      <c r="D24" s="154" t="s">
        <v>77</v>
      </c>
      <c r="E24" s="155">
        <v>96.82</v>
      </c>
      <c r="F24" s="208"/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12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2E-05</v>
      </c>
    </row>
    <row r="25" spans="1:15" ht="12.75">
      <c r="A25" s="157"/>
      <c r="B25" s="158"/>
      <c r="C25" s="203" t="s">
        <v>104</v>
      </c>
      <c r="D25" s="204"/>
      <c r="E25" s="159">
        <v>96.82</v>
      </c>
      <c r="F25" s="160"/>
      <c r="G25" s="161"/>
      <c r="M25" s="162" t="s">
        <v>104</v>
      </c>
      <c r="O25" s="150"/>
    </row>
    <row r="26" spans="1:57" ht="12.75">
      <c r="A26" s="163"/>
      <c r="B26" s="164" t="s">
        <v>68</v>
      </c>
      <c r="C26" s="165" t="str">
        <f>CONCATENATE(B19," ",C19)</f>
        <v>3 Svislé a kompletní konstrukce</v>
      </c>
      <c r="D26" s="163"/>
      <c r="E26" s="166"/>
      <c r="F26" s="166"/>
      <c r="G26" s="167">
        <f>SUM(G19:G25)</f>
        <v>0</v>
      </c>
      <c r="O26" s="150">
        <v>4</v>
      </c>
      <c r="BA26" s="168">
        <f>SUM(BA19:BA25)</f>
        <v>0</v>
      </c>
      <c r="BB26" s="168">
        <f>SUM(BB19:BB25)</f>
        <v>0</v>
      </c>
      <c r="BC26" s="168">
        <f>SUM(BC19:BC25)</f>
        <v>0</v>
      </c>
      <c r="BD26" s="168">
        <f>SUM(BD19:BD25)</f>
        <v>0</v>
      </c>
      <c r="BE26" s="168">
        <f>SUM(BE19:BE25)</f>
        <v>0</v>
      </c>
    </row>
    <row r="27" spans="1:15" ht="12.75">
      <c r="A27" s="143" t="s">
        <v>65</v>
      </c>
      <c r="B27" s="144" t="s">
        <v>105</v>
      </c>
      <c r="C27" s="145" t="s">
        <v>106</v>
      </c>
      <c r="D27" s="146"/>
      <c r="E27" s="147"/>
      <c r="F27" s="147"/>
      <c r="G27" s="148"/>
      <c r="H27" s="149"/>
      <c r="I27" s="149"/>
      <c r="O27" s="150">
        <v>1</v>
      </c>
    </row>
    <row r="28" spans="1:104" ht="12.75">
      <c r="A28" s="151">
        <v>13</v>
      </c>
      <c r="B28" s="152" t="s">
        <v>107</v>
      </c>
      <c r="C28" s="153" t="s">
        <v>108</v>
      </c>
      <c r="D28" s="154" t="s">
        <v>109</v>
      </c>
      <c r="E28" s="155">
        <v>139.64</v>
      </c>
      <c r="F28" s="208"/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13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ht="12.75">
      <c r="A29" s="151">
        <v>14</v>
      </c>
      <c r="B29" s="152" t="s">
        <v>110</v>
      </c>
      <c r="C29" s="153" t="s">
        <v>111</v>
      </c>
      <c r="D29" s="154" t="s">
        <v>77</v>
      </c>
      <c r="E29" s="155">
        <v>69.82</v>
      </c>
      <c r="F29" s="208"/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14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15</v>
      </c>
      <c r="B30" s="152" t="s">
        <v>112</v>
      </c>
      <c r="C30" s="153" t="s">
        <v>113</v>
      </c>
      <c r="D30" s="154" t="s">
        <v>109</v>
      </c>
      <c r="E30" s="155">
        <v>139.64</v>
      </c>
      <c r="F30" s="208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15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04" ht="12.75">
      <c r="A31" s="151">
        <v>16</v>
      </c>
      <c r="B31" s="152" t="s">
        <v>114</v>
      </c>
      <c r="C31" s="153" t="s">
        <v>115</v>
      </c>
      <c r="D31" s="154" t="s">
        <v>77</v>
      </c>
      <c r="E31" s="155">
        <v>20</v>
      </c>
      <c r="F31" s="208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16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0.38314</v>
      </c>
    </row>
    <row r="32" spans="1:57" ht="12.75">
      <c r="A32" s="163"/>
      <c r="B32" s="164" t="s">
        <v>68</v>
      </c>
      <c r="C32" s="165" t="str">
        <f>CONCATENATE(B27," ",C27)</f>
        <v>5 Komunikace</v>
      </c>
      <c r="D32" s="163"/>
      <c r="E32" s="166"/>
      <c r="F32" s="166"/>
      <c r="G32" s="167">
        <f>SUM(G27:G31)</f>
        <v>0</v>
      </c>
      <c r="O32" s="150">
        <v>4</v>
      </c>
      <c r="BA32" s="168">
        <f>SUM(BA27:BA31)</f>
        <v>0</v>
      </c>
      <c r="BB32" s="168">
        <f>SUM(BB27:BB31)</f>
        <v>0</v>
      </c>
      <c r="BC32" s="168">
        <f>SUM(BC27:BC31)</f>
        <v>0</v>
      </c>
      <c r="BD32" s="168">
        <f>SUM(BD27:BD31)</f>
        <v>0</v>
      </c>
      <c r="BE32" s="168">
        <f>SUM(BE27:BE31)</f>
        <v>0</v>
      </c>
    </row>
    <row r="33" spans="1:15" ht="12.75">
      <c r="A33" s="143" t="s">
        <v>65</v>
      </c>
      <c r="B33" s="144" t="s">
        <v>116</v>
      </c>
      <c r="C33" s="145" t="s">
        <v>117</v>
      </c>
      <c r="D33" s="146"/>
      <c r="E33" s="147"/>
      <c r="F33" s="147"/>
      <c r="G33" s="148"/>
      <c r="H33" s="149"/>
      <c r="I33" s="149"/>
      <c r="O33" s="150">
        <v>1</v>
      </c>
    </row>
    <row r="34" spans="1:104" ht="12.75">
      <c r="A34" s="151">
        <v>17</v>
      </c>
      <c r="B34" s="152" t="s">
        <v>118</v>
      </c>
      <c r="C34" s="153" t="s">
        <v>119</v>
      </c>
      <c r="D34" s="154" t="s">
        <v>77</v>
      </c>
      <c r="E34" s="155">
        <v>69.82</v>
      </c>
      <c r="F34" s="208"/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17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0.0004</v>
      </c>
    </row>
    <row r="35" spans="1:104" ht="12.75">
      <c r="A35" s="151">
        <v>18</v>
      </c>
      <c r="B35" s="152" t="s">
        <v>120</v>
      </c>
      <c r="C35" s="153" t="s">
        <v>121</v>
      </c>
      <c r="D35" s="154" t="s">
        <v>77</v>
      </c>
      <c r="E35" s="155">
        <v>69.82</v>
      </c>
      <c r="F35" s="208"/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18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0.0042</v>
      </c>
    </row>
    <row r="36" spans="1:104" ht="12.75">
      <c r="A36" s="151">
        <v>19</v>
      </c>
      <c r="B36" s="152" t="s">
        <v>122</v>
      </c>
      <c r="C36" s="153" t="s">
        <v>123</v>
      </c>
      <c r="D36" s="154" t="s">
        <v>77</v>
      </c>
      <c r="E36" s="155">
        <v>53</v>
      </c>
      <c r="F36" s="208"/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19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63"/>
      <c r="B37" s="164" t="s">
        <v>68</v>
      </c>
      <c r="C37" s="165" t="str">
        <f>CONCATENATE(B33," ",C33)</f>
        <v>63 Podlahy a podlahové konstrukce</v>
      </c>
      <c r="D37" s="163"/>
      <c r="E37" s="166"/>
      <c r="F37" s="166"/>
      <c r="G37" s="167">
        <f>SUM(G33:G36)</f>
        <v>0</v>
      </c>
      <c r="O37" s="150">
        <v>4</v>
      </c>
      <c r="BA37" s="168">
        <f>SUM(BA33:BA36)</f>
        <v>0</v>
      </c>
      <c r="BB37" s="168">
        <f>SUM(BB33:BB36)</f>
        <v>0</v>
      </c>
      <c r="BC37" s="168">
        <f>SUM(BC33:BC36)</f>
        <v>0</v>
      </c>
      <c r="BD37" s="168">
        <f>SUM(BD33:BD36)</f>
        <v>0</v>
      </c>
      <c r="BE37" s="168">
        <f>SUM(BE33:BE36)</f>
        <v>0</v>
      </c>
    </row>
    <row r="38" spans="1:15" ht="12.75">
      <c r="A38" s="143" t="s">
        <v>65</v>
      </c>
      <c r="B38" s="144" t="s">
        <v>124</v>
      </c>
      <c r="C38" s="145" t="s">
        <v>125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20</v>
      </c>
      <c r="B39" s="152" t="s">
        <v>126</v>
      </c>
      <c r="C39" s="153" t="s">
        <v>127</v>
      </c>
      <c r="D39" s="154" t="s">
        <v>109</v>
      </c>
      <c r="E39" s="155">
        <v>10.8</v>
      </c>
      <c r="F39" s="208"/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20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5" ht="12.75">
      <c r="A40" s="157"/>
      <c r="B40" s="158"/>
      <c r="C40" s="203" t="s">
        <v>128</v>
      </c>
      <c r="D40" s="204"/>
      <c r="E40" s="159">
        <v>10.8</v>
      </c>
      <c r="F40" s="160"/>
      <c r="G40" s="161"/>
      <c r="M40" s="162" t="s">
        <v>128</v>
      </c>
      <c r="O40" s="150"/>
    </row>
    <row r="41" spans="1:57" ht="12.75">
      <c r="A41" s="163"/>
      <c r="B41" s="164" t="s">
        <v>68</v>
      </c>
      <c r="C41" s="165" t="str">
        <f>CONCATENATE(B38," ",C38)</f>
        <v>96 Bourání konstrukcí</v>
      </c>
      <c r="D41" s="163"/>
      <c r="E41" s="166"/>
      <c r="F41" s="166"/>
      <c r="G41" s="167">
        <f>SUM(G38:G40)</f>
        <v>0</v>
      </c>
      <c r="O41" s="150">
        <v>4</v>
      </c>
      <c r="BA41" s="168">
        <f>SUM(BA38:BA40)</f>
        <v>0</v>
      </c>
      <c r="BB41" s="168">
        <f>SUM(BB38:BB40)</f>
        <v>0</v>
      </c>
      <c r="BC41" s="168">
        <f>SUM(BC38:BC40)</f>
        <v>0</v>
      </c>
      <c r="BD41" s="168">
        <f>SUM(BD38:BD40)</f>
        <v>0</v>
      </c>
      <c r="BE41" s="168">
        <f>SUM(BE38:BE40)</f>
        <v>0</v>
      </c>
    </row>
    <row r="42" spans="1:15" ht="12.75">
      <c r="A42" s="143" t="s">
        <v>65</v>
      </c>
      <c r="B42" s="144" t="s">
        <v>129</v>
      </c>
      <c r="C42" s="145" t="s">
        <v>130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21</v>
      </c>
      <c r="B43" s="152" t="s">
        <v>131</v>
      </c>
      <c r="C43" s="153" t="s">
        <v>132</v>
      </c>
      <c r="D43" s="154" t="s">
        <v>81</v>
      </c>
      <c r="E43" s="155">
        <v>14.53</v>
      </c>
      <c r="F43" s="208"/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21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57" ht="12.75">
      <c r="A44" s="163"/>
      <c r="B44" s="164" t="s">
        <v>68</v>
      </c>
      <c r="C44" s="165" t="str">
        <f>CONCATENATE(B42," ",C42)</f>
        <v>99 Přesun hmot</v>
      </c>
      <c r="D44" s="163"/>
      <c r="E44" s="166"/>
      <c r="F44" s="166"/>
      <c r="G44" s="167">
        <f>SUM(G42:G43)</f>
        <v>0</v>
      </c>
      <c r="O44" s="150">
        <v>4</v>
      </c>
      <c r="BA44" s="168">
        <f>SUM(BA42:BA43)</f>
        <v>0</v>
      </c>
      <c r="BB44" s="168">
        <f>SUM(BB42:BB43)</f>
        <v>0</v>
      </c>
      <c r="BC44" s="168">
        <f>SUM(BC42:BC43)</f>
        <v>0</v>
      </c>
      <c r="BD44" s="168">
        <f>SUM(BD42:BD43)</f>
        <v>0</v>
      </c>
      <c r="BE44" s="168">
        <f>SUM(BE42:BE43)</f>
        <v>0</v>
      </c>
    </row>
    <row r="45" spans="1:15" ht="12.75">
      <c r="A45" s="143" t="s">
        <v>65</v>
      </c>
      <c r="B45" s="144" t="s">
        <v>133</v>
      </c>
      <c r="C45" s="145" t="s">
        <v>134</v>
      </c>
      <c r="D45" s="146"/>
      <c r="E45" s="147"/>
      <c r="F45" s="147"/>
      <c r="G45" s="148"/>
      <c r="H45" s="149"/>
      <c r="I45" s="149"/>
      <c r="O45" s="150">
        <v>1</v>
      </c>
    </row>
    <row r="46" spans="1:104" ht="22.5">
      <c r="A46" s="151">
        <v>22</v>
      </c>
      <c r="B46" s="152" t="s">
        <v>135</v>
      </c>
      <c r="C46" s="153" t="s">
        <v>136</v>
      </c>
      <c r="D46" s="154" t="s">
        <v>77</v>
      </c>
      <c r="E46" s="155">
        <v>16.82</v>
      </c>
      <c r="F46" s="208"/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22</v>
      </c>
      <c r="AZ46" s="123">
        <v>2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0.00021</v>
      </c>
    </row>
    <row r="47" spans="1:104" ht="22.5">
      <c r="A47" s="151">
        <v>23</v>
      </c>
      <c r="B47" s="152" t="s">
        <v>137</v>
      </c>
      <c r="C47" s="153" t="s">
        <v>138</v>
      </c>
      <c r="D47" s="154" t="s">
        <v>77</v>
      </c>
      <c r="E47" s="155">
        <v>16.82</v>
      </c>
      <c r="F47" s="208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23</v>
      </c>
      <c r="AZ47" s="123">
        <v>2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0.00158</v>
      </c>
    </row>
    <row r="48" spans="1:57" ht="12.75">
      <c r="A48" s="163"/>
      <c r="B48" s="164" t="s">
        <v>68</v>
      </c>
      <c r="C48" s="165" t="str">
        <f>CONCATENATE(B45," ",C45)</f>
        <v>711 Izolace proti vodě a zemní vlhkosti</v>
      </c>
      <c r="D48" s="163"/>
      <c r="E48" s="166"/>
      <c r="F48" s="166"/>
      <c r="G48" s="167">
        <f>SUM(G45:G47)</f>
        <v>0</v>
      </c>
      <c r="O48" s="150">
        <v>4</v>
      </c>
      <c r="BA48" s="168">
        <f>SUM(BA45:BA47)</f>
        <v>0</v>
      </c>
      <c r="BB48" s="168">
        <f>SUM(BB45:BB47)</f>
        <v>0</v>
      </c>
      <c r="BC48" s="168">
        <f>SUM(BC45:BC47)</f>
        <v>0</v>
      </c>
      <c r="BD48" s="168">
        <f>SUM(BD45:BD47)</f>
        <v>0</v>
      </c>
      <c r="BE48" s="168">
        <f>SUM(BE45:BE47)</f>
        <v>0</v>
      </c>
    </row>
    <row r="49" spans="1:15" ht="12.75">
      <c r="A49" s="143" t="s">
        <v>65</v>
      </c>
      <c r="B49" s="144" t="s">
        <v>139</v>
      </c>
      <c r="C49" s="145" t="s">
        <v>140</v>
      </c>
      <c r="D49" s="146"/>
      <c r="E49" s="147"/>
      <c r="F49" s="147"/>
      <c r="G49" s="148"/>
      <c r="H49" s="149"/>
      <c r="I49" s="149"/>
      <c r="O49" s="150">
        <v>1</v>
      </c>
    </row>
    <row r="50" spans="1:104" ht="12.75">
      <c r="A50" s="151">
        <v>24</v>
      </c>
      <c r="B50" s="152" t="s">
        <v>141</v>
      </c>
      <c r="C50" s="153" t="s">
        <v>142</v>
      </c>
      <c r="D50" s="154" t="s">
        <v>109</v>
      </c>
      <c r="E50" s="155">
        <v>10.8</v>
      </c>
      <c r="F50" s="208"/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24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6E-05</v>
      </c>
    </row>
    <row r="51" spans="1:104" ht="12.75">
      <c r="A51" s="151">
        <v>25</v>
      </c>
      <c r="B51" s="152" t="s">
        <v>143</v>
      </c>
      <c r="C51" s="153" t="s">
        <v>144</v>
      </c>
      <c r="D51" s="154" t="s">
        <v>145</v>
      </c>
      <c r="E51" s="155">
        <v>44.7876</v>
      </c>
      <c r="F51" s="208"/>
      <c r="G51" s="156">
        <f>E51*F51</f>
        <v>0</v>
      </c>
      <c r="O51" s="150">
        <v>2</v>
      </c>
      <c r="AA51" s="123">
        <v>12</v>
      </c>
      <c r="AB51" s="123">
        <v>1</v>
      </c>
      <c r="AC51" s="123">
        <v>25</v>
      </c>
      <c r="AZ51" s="123">
        <v>2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0.001</v>
      </c>
    </row>
    <row r="52" spans="1:15" ht="12.75">
      <c r="A52" s="157"/>
      <c r="B52" s="158"/>
      <c r="C52" s="203" t="s">
        <v>146</v>
      </c>
      <c r="D52" s="204"/>
      <c r="E52" s="159">
        <v>0</v>
      </c>
      <c r="F52" s="160"/>
      <c r="G52" s="161"/>
      <c r="M52" s="162" t="s">
        <v>146</v>
      </c>
      <c r="O52" s="150"/>
    </row>
    <row r="53" spans="1:15" ht="12.75">
      <c r="A53" s="157"/>
      <c r="B53" s="158"/>
      <c r="C53" s="203" t="s">
        <v>147</v>
      </c>
      <c r="D53" s="204"/>
      <c r="E53" s="159">
        <v>44.7876</v>
      </c>
      <c r="F53" s="160"/>
      <c r="G53" s="161"/>
      <c r="M53" s="162" t="s">
        <v>147</v>
      </c>
      <c r="O53" s="150"/>
    </row>
    <row r="54" spans="1:104" ht="12.75">
      <c r="A54" s="151">
        <v>26</v>
      </c>
      <c r="B54" s="152" t="s">
        <v>148</v>
      </c>
      <c r="C54" s="153" t="s">
        <v>149</v>
      </c>
      <c r="D54" s="154" t="s">
        <v>54</v>
      </c>
      <c r="E54" s="155">
        <v>19.6</v>
      </c>
      <c r="F54" s="208"/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26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57" ht="12.75">
      <c r="A55" s="163"/>
      <c r="B55" s="164" t="s">
        <v>68</v>
      </c>
      <c r="C55" s="165" t="str">
        <f>CONCATENATE(B49," ",C49)</f>
        <v>767 Konstrukce zámečnické</v>
      </c>
      <c r="D55" s="163"/>
      <c r="E55" s="166"/>
      <c r="F55" s="166"/>
      <c r="G55" s="167">
        <f>SUM(G49:G54)</f>
        <v>0</v>
      </c>
      <c r="O55" s="150">
        <v>4</v>
      </c>
      <c r="BA55" s="168">
        <f>SUM(BA49:BA54)</f>
        <v>0</v>
      </c>
      <c r="BB55" s="168">
        <f>SUM(BB49:BB54)</f>
        <v>0</v>
      </c>
      <c r="BC55" s="168">
        <f>SUM(BC49:BC54)</f>
        <v>0</v>
      </c>
      <c r="BD55" s="168">
        <f>SUM(BD49:BD54)</f>
        <v>0</v>
      </c>
      <c r="BE55" s="168">
        <f>SUM(BE49:BE54)</f>
        <v>0</v>
      </c>
    </row>
    <row r="56" spans="1:15" ht="12.75">
      <c r="A56" s="143" t="s">
        <v>65</v>
      </c>
      <c r="B56" s="144" t="s">
        <v>150</v>
      </c>
      <c r="C56" s="145" t="s">
        <v>151</v>
      </c>
      <c r="D56" s="146"/>
      <c r="E56" s="147"/>
      <c r="F56" s="147"/>
      <c r="G56" s="148"/>
      <c r="H56" s="149"/>
      <c r="I56" s="149"/>
      <c r="O56" s="150">
        <v>1</v>
      </c>
    </row>
    <row r="57" spans="1:104" ht="12.75">
      <c r="A57" s="151">
        <v>27</v>
      </c>
      <c r="B57" s="152" t="s">
        <v>152</v>
      </c>
      <c r="C57" s="153" t="s">
        <v>153</v>
      </c>
      <c r="D57" s="154" t="s">
        <v>109</v>
      </c>
      <c r="E57" s="155">
        <v>10.8</v>
      </c>
      <c r="F57" s="208"/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27</v>
      </c>
      <c r="AZ57" s="123">
        <v>2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7E-05</v>
      </c>
    </row>
    <row r="58" spans="1:57" ht="12.75">
      <c r="A58" s="163"/>
      <c r="B58" s="164" t="s">
        <v>68</v>
      </c>
      <c r="C58" s="165" t="str">
        <f>CONCATENATE(B56," ",C56)</f>
        <v>783 Dokončovací práce - nátěry</v>
      </c>
      <c r="D58" s="163"/>
      <c r="E58" s="166"/>
      <c r="F58" s="166"/>
      <c r="G58" s="167">
        <f>SUM(G56:G57)</f>
        <v>0</v>
      </c>
      <c r="O58" s="150">
        <v>4</v>
      </c>
      <c r="BA58" s="168">
        <f>SUM(BA56:BA57)</f>
        <v>0</v>
      </c>
      <c r="BB58" s="168">
        <f>SUM(BB56:BB57)</f>
        <v>0</v>
      </c>
      <c r="BC58" s="168">
        <f>SUM(BC56:BC57)</f>
        <v>0</v>
      </c>
      <c r="BD58" s="168">
        <f>SUM(BD56:BD57)</f>
        <v>0</v>
      </c>
      <c r="BE58" s="168">
        <f>SUM(BE56:BE57)</f>
        <v>0</v>
      </c>
    </row>
    <row r="59" spans="1:7" ht="12.75">
      <c r="A59" s="124"/>
      <c r="B59" s="124"/>
      <c r="C59" s="124"/>
      <c r="D59" s="124"/>
      <c r="E59" s="124"/>
      <c r="F59" s="124"/>
      <c r="G59" s="124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spans="1:7" ht="12.75">
      <c r="A82" s="169"/>
      <c r="B82" s="169"/>
      <c r="C82" s="169"/>
      <c r="D82" s="169"/>
      <c r="E82" s="169"/>
      <c r="F82" s="169"/>
      <c r="G82" s="169"/>
    </row>
    <row r="83" spans="1:7" ht="12.75">
      <c r="A83" s="169"/>
      <c r="B83" s="169"/>
      <c r="C83" s="169"/>
      <c r="D83" s="169"/>
      <c r="E83" s="169"/>
      <c r="F83" s="169"/>
      <c r="G83" s="169"/>
    </row>
    <row r="84" spans="1:7" ht="12.75">
      <c r="A84" s="169"/>
      <c r="B84" s="169"/>
      <c r="C84" s="169"/>
      <c r="D84" s="169"/>
      <c r="E84" s="169"/>
      <c r="F84" s="169"/>
      <c r="G84" s="169"/>
    </row>
    <row r="85" spans="1:7" ht="12.75">
      <c r="A85" s="169"/>
      <c r="B85" s="169"/>
      <c r="C85" s="169"/>
      <c r="D85" s="169"/>
      <c r="E85" s="169"/>
      <c r="F85" s="169"/>
      <c r="G85" s="169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spans="1:2" ht="12.75">
      <c r="A117" s="170"/>
      <c r="B117" s="170"/>
    </row>
    <row r="118" spans="1:7" ht="12.75">
      <c r="A118" s="169"/>
      <c r="B118" s="169"/>
      <c r="C118" s="172"/>
      <c r="D118" s="172"/>
      <c r="E118" s="173"/>
      <c r="F118" s="172"/>
      <c r="G118" s="174"/>
    </row>
    <row r="119" spans="1:7" ht="12.75">
      <c r="A119" s="175"/>
      <c r="B119" s="175"/>
      <c r="C119" s="169"/>
      <c r="D119" s="169"/>
      <c r="E119" s="176"/>
      <c r="F119" s="169"/>
      <c r="G119" s="169"/>
    </row>
    <row r="120" spans="1:7" ht="12.75">
      <c r="A120" s="169"/>
      <c r="B120" s="169"/>
      <c r="C120" s="169"/>
      <c r="D120" s="169"/>
      <c r="E120" s="176"/>
      <c r="F120" s="169"/>
      <c r="G120" s="169"/>
    </row>
    <row r="121" spans="1:7" ht="12.75">
      <c r="A121" s="169"/>
      <c r="B121" s="169"/>
      <c r="C121" s="169"/>
      <c r="D121" s="169"/>
      <c r="E121" s="176"/>
      <c r="F121" s="169"/>
      <c r="G121" s="169"/>
    </row>
    <row r="122" spans="1:7" ht="12.75">
      <c r="A122" s="169"/>
      <c r="B122" s="169"/>
      <c r="C122" s="169"/>
      <c r="D122" s="169"/>
      <c r="E122" s="176"/>
      <c r="F122" s="169"/>
      <c r="G122" s="169"/>
    </row>
    <row r="123" spans="1:7" ht="12.75">
      <c r="A123" s="169"/>
      <c r="B123" s="169"/>
      <c r="C123" s="169"/>
      <c r="D123" s="169"/>
      <c r="E123" s="176"/>
      <c r="F123" s="169"/>
      <c r="G123" s="169"/>
    </row>
    <row r="124" spans="1:7" ht="12.75">
      <c r="A124" s="169"/>
      <c r="B124" s="169"/>
      <c r="C124" s="169"/>
      <c r="D124" s="169"/>
      <c r="E124" s="176"/>
      <c r="F124" s="169"/>
      <c r="G124" s="169"/>
    </row>
    <row r="125" spans="1:7" ht="12.75">
      <c r="A125" s="169"/>
      <c r="B125" s="169"/>
      <c r="C125" s="169"/>
      <c r="D125" s="169"/>
      <c r="E125" s="176"/>
      <c r="F125" s="169"/>
      <c r="G125" s="169"/>
    </row>
    <row r="126" spans="1:7" ht="12.75">
      <c r="A126" s="169"/>
      <c r="B126" s="169"/>
      <c r="C126" s="169"/>
      <c r="D126" s="169"/>
      <c r="E126" s="176"/>
      <c r="F126" s="169"/>
      <c r="G126" s="169"/>
    </row>
    <row r="127" spans="1:7" ht="12.75">
      <c r="A127" s="169"/>
      <c r="B127" s="169"/>
      <c r="C127" s="169"/>
      <c r="D127" s="169"/>
      <c r="E127" s="176"/>
      <c r="F127" s="169"/>
      <c r="G127" s="169"/>
    </row>
    <row r="128" spans="1:7" ht="12.75">
      <c r="A128" s="169"/>
      <c r="B128" s="169"/>
      <c r="C128" s="169"/>
      <c r="D128" s="169"/>
      <c r="E128" s="176"/>
      <c r="F128" s="169"/>
      <c r="G128" s="169"/>
    </row>
    <row r="129" spans="1:7" ht="12.75">
      <c r="A129" s="169"/>
      <c r="B129" s="169"/>
      <c r="C129" s="169"/>
      <c r="D129" s="169"/>
      <c r="E129" s="176"/>
      <c r="F129" s="169"/>
      <c r="G129" s="169"/>
    </row>
    <row r="130" spans="1:7" ht="12.75">
      <c r="A130" s="169"/>
      <c r="B130" s="169"/>
      <c r="C130" s="169"/>
      <c r="D130" s="169"/>
      <c r="E130" s="176"/>
      <c r="F130" s="169"/>
      <c r="G130" s="169"/>
    </row>
    <row r="131" spans="1:7" ht="12.75">
      <c r="A131" s="169"/>
      <c r="B131" s="169"/>
      <c r="C131" s="169"/>
      <c r="D131" s="169"/>
      <c r="E131" s="176"/>
      <c r="F131" s="169"/>
      <c r="G131" s="169"/>
    </row>
  </sheetData>
  <sheetProtection/>
  <mergeCells count="11">
    <mergeCell ref="C52:D52"/>
    <mergeCell ref="C53:D53"/>
    <mergeCell ref="C40:D40"/>
    <mergeCell ref="C22:G22"/>
    <mergeCell ref="C25:D25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cp:lastPrinted>2016-11-29T03:15:29Z</cp:lastPrinted>
  <dcterms:created xsi:type="dcterms:W3CDTF">2016-11-28T16:47:41Z</dcterms:created>
  <dcterms:modified xsi:type="dcterms:W3CDTF">2017-05-02T06:13:47Z</dcterms:modified>
  <cp:category/>
  <cp:version/>
  <cp:contentType/>
  <cp:contentStatus/>
</cp:coreProperties>
</file>