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520" windowHeight="92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'Položky'!$A$1:$G$61</definedName>
    <definedName name="_xlnm.Print_Area" localSheetId="1">'Rekapitulace'!$A$1:$I$22</definedName>
    <definedName name="PocetMJ">'Krycí list'!$G$7</definedName>
    <definedName name="Poznamka">'Krycí list'!$B$37</definedName>
    <definedName name="Projektant">'Krycí list'!$C$7</definedName>
    <definedName name="PSV">'Rekapitulace'!$F$16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'Rekapitulace'!$E$21</definedName>
    <definedName name="VRNnazev">'Rekapitulace'!$A$21</definedName>
    <definedName name="VRNproc">'Rekapitulace'!$F$21</definedName>
    <definedName name="VRNzakl">'Rekapitulace'!$G$21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<sst xmlns="http://schemas.openxmlformats.org/spreadsheetml/2006/main" count="231" uniqueCount="162">
  <si>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</si>
  <si>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</si>
  <si>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</si>
  <si>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</si>
  <si>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</si>
  <si>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</si>
  <si>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</si>
  <si>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</si>
  <si>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</si>
  <si>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</si>
  <si>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</si>
  <si>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</si>
  <si>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</si>
  <si>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</si>
  <si>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</si>
  <si>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</si>
  <si>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</si>
  <si>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</si>
  <si>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</si>
  <si>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</si>
  <si>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</si>
  <si>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</si>
  <si>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</si>
  <si>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</si>
  <si>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</si>
  <si>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</si>
  <si>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</si>
  <si>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</si>
  <si>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</si>
  <si>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</si>
  <si>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</si>
  <si>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</si>
  <si>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</si>
  <si>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</si>
  <si>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</si>
  <si>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</si>
  <si>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</si>
  <si>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</si>
  <si>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</si>
  <si>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</si>
  <si>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</si>
  <si>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</si>
  <si>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</si>
  <si>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</si>
  <si>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</si>
  <si>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</si>
  <si>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</si>
  <si>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</si>
  <si>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</si>
  <si>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</si>
  <si>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</si>
  <si>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</si>
  <si>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</si>
  <si>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</si>
  <si>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</si>
  <si>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</si>
  <si>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</si>
  <si>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</si>
  <si>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</si>
  <si>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</si>
  <si>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</si>
  <si>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</si>
  <si>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</si>
  <si>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</si>
  <si>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</si>
  <si>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</si>
  <si>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</si>
  <si>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</si>
  <si>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</si>
  <si>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Oprava lesní cesty Brtnický potok obj.201</t>
  </si>
  <si>
    <t>Most v km 0,900</t>
  </si>
  <si>
    <t>122 10-0010.RAA</t>
  </si>
  <si>
    <t>Odkopávky nezapažené v hornině 1-4 naložení, odvoz do 1 km, uložení na mezideponii</t>
  </si>
  <si>
    <t>m3</t>
  </si>
  <si>
    <t>2*1*0,20*10</t>
  </si>
  <si>
    <t>113 10-7122.R00</t>
  </si>
  <si>
    <t xml:space="preserve">Odstranění krytu pl. 200 m2,kam.drcené tl.20 cm </t>
  </si>
  <si>
    <t>m2</t>
  </si>
  <si>
    <t>5,00*10,00</t>
  </si>
  <si>
    <t>979 08-4213.R00</t>
  </si>
  <si>
    <t>Vodorovná doprava vybour. hmot po suchu do 1 km uložení na mezideponii</t>
  </si>
  <si>
    <t>t</t>
  </si>
  <si>
    <t>;1 m3 drti = 1,44 t</t>
  </si>
  <si>
    <t>50,00*0,20*1,44</t>
  </si>
  <si>
    <t>979 08-7213.R00</t>
  </si>
  <si>
    <t xml:space="preserve">Nakládání vybouraných hmot na dopravní prostředky </t>
  </si>
  <si>
    <t>129 20-3101.R00</t>
  </si>
  <si>
    <t xml:space="preserve">Čištění vodotečí, hl. do 2,5 m, š.do 5 m, v hor.3 </t>
  </si>
  <si>
    <t>6,00*1,50*1,00</t>
  </si>
  <si>
    <t>162 25-3101.R00</t>
  </si>
  <si>
    <t xml:space="preserve">Vodorovné přemístění nánosu, </t>
  </si>
  <si>
    <t>3</t>
  </si>
  <si>
    <t>Svislé a kompletní konstrukce</t>
  </si>
  <si>
    <t>349 12-1001.R00</t>
  </si>
  <si>
    <t>Montáž  prefa. drobné architektury od 0,2 do 1,5 t betonové sloupky</t>
  </si>
  <si>
    <t>kus</t>
  </si>
  <si>
    <t>Ry001</t>
  </si>
  <si>
    <t>Výroba atyp.ŽB sloupku, beton dělený broušený s kapsami pro osaz. zábradlí-půd. rozměr 40/30 cm</t>
  </si>
  <si>
    <t>odborný odhad</t>
  </si>
  <si>
    <t>392 57-1112.R00</t>
  </si>
  <si>
    <t xml:space="preserve">Otryskání pískem líce obezdívky </t>
  </si>
  <si>
    <t>82,59+62,00</t>
  </si>
  <si>
    <t>216 90-4112.R00</t>
  </si>
  <si>
    <t xml:space="preserve">Očištění tlakovou vodou zdiva stěn a rubu kleneb </t>
  </si>
  <si>
    <t>5</t>
  </si>
  <si>
    <t>Komunikace</t>
  </si>
  <si>
    <t>567 12-2114.R00</t>
  </si>
  <si>
    <t xml:space="preserve">Podklad z kameniva zpev.cementem KZC 1 tl.15 cm </t>
  </si>
  <si>
    <t>66230-1101.R00</t>
  </si>
  <si>
    <t xml:space="preserve">Odrezivění výztuže železobetonových stěn a stropů </t>
  </si>
  <si>
    <t>m</t>
  </si>
  <si>
    <t>662 30-1102.R00</t>
  </si>
  <si>
    <t xml:space="preserve">Nátěr výztuže stěn a stropů dvojnásobný sanační </t>
  </si>
  <si>
    <t>66230-5102.R00</t>
  </si>
  <si>
    <t xml:space="preserve">Obroušení výztuže železobet. konstrukcí  </t>
  </si>
  <si>
    <t>63</t>
  </si>
  <si>
    <t>Podlahy a podlahové konstrukce</t>
  </si>
  <si>
    <t>622 47-3001.R00</t>
  </si>
  <si>
    <t xml:space="preserve">Kontaktní nátěr Navom 2 PPV pod reprofil. Navom </t>
  </si>
  <si>
    <t>82,59+0,5*2*10+5*10+10*2*0,1</t>
  </si>
  <si>
    <t>622 47-3104.R00</t>
  </si>
  <si>
    <t xml:space="preserve">Reprofilace betonu HI tmelem Navom TPV 3  tl.5 mm </t>
  </si>
  <si>
    <t>662303101VD</t>
  </si>
  <si>
    <t>Nátěr povrchů betonových ochranný Antipluviol</t>
  </si>
  <si>
    <t>96</t>
  </si>
  <si>
    <t>Bourání konstrukcí</t>
  </si>
  <si>
    <t>966 00-5111.R00</t>
  </si>
  <si>
    <t xml:space="preserve">Rozebrání silnič. zábradlí, </t>
  </si>
  <si>
    <t>20+20+12</t>
  </si>
  <si>
    <t>99</t>
  </si>
  <si>
    <t>Přesun hmot</t>
  </si>
  <si>
    <t>998 23-1311.R00</t>
  </si>
  <si>
    <t xml:space="preserve">Přesun hmot pro sadovnické a krajin. úpravy do 5km </t>
  </si>
  <si>
    <t>711</t>
  </si>
  <si>
    <t>Izolace proti vodě a zemní vlhkosti</t>
  </si>
  <si>
    <t>711 21-2000.RU1</t>
  </si>
  <si>
    <t>Penetrace podkladu pod hydroizolační nátěr Primer G (fa Mapei)</t>
  </si>
  <si>
    <t>711 21-2001.RT2</t>
  </si>
  <si>
    <t>Nátěr hydroizolační těsnicí hmotou Mapegum WPS (fa Mapei), proti vlhkosti</t>
  </si>
  <si>
    <t>998 71-1201.R00</t>
  </si>
  <si>
    <t xml:space="preserve">Přesun hmot pro izolace proti vodě, </t>
  </si>
  <si>
    <t>767</t>
  </si>
  <si>
    <t>Konstrukce zámečnické</t>
  </si>
  <si>
    <t>767 16-2150.R00</t>
  </si>
  <si>
    <t xml:space="preserve">Montáž zábradlí rovného z profilů, zdivo, nad 60kg </t>
  </si>
  <si>
    <t>133-30151.0000</t>
  </si>
  <si>
    <t xml:space="preserve">Tyč ocelová L jakost 425541  50x50x5 mm </t>
  </si>
  <si>
    <t>kg</t>
  </si>
  <si>
    <t>145-87255</t>
  </si>
  <si>
    <t xml:space="preserve">Profil čtvercový uzavř.svařovaný  S235  40 x 4 mm </t>
  </si>
  <si>
    <t>T</t>
  </si>
  <si>
    <t>145-87731</t>
  </si>
  <si>
    <t xml:space="preserve">Profil obdélník. uzavř.svařovaný S235   40x10x2 mm </t>
  </si>
  <si>
    <t>998 76-7201.R00</t>
  </si>
  <si>
    <t xml:space="preserve">Přesun hmot pro zámečnické konstr., </t>
  </si>
  <si>
    <t>783</t>
  </si>
  <si>
    <t>Dokončovací práce - nátěry</t>
  </si>
  <si>
    <t>783 42-4140.R00</t>
  </si>
  <si>
    <t xml:space="preserve">Nátěr syntetický profilů do DN 50 mm  Z + 2x </t>
  </si>
  <si>
    <t>Správa Národního parku České Švýcarsko</t>
  </si>
  <si>
    <t>P.Hošek-AT</t>
  </si>
  <si>
    <t>Datum : 28.11.2016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</si>
</sst>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6"/>
      <name val="Arial CE"/>
      <family val="2"/>
    </font>
    <font>
      <sz val="10"/>
      <color indexed="5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2060"/>
      <name val="Arial CE"/>
      <family val="2"/>
    </font>
    <font>
      <sz val="10"/>
      <color rgb="FF00206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4" fontId="14" fillId="0" borderId="61" xfId="46" applyNumberFormat="1" applyFont="1" applyFill="1" applyBorder="1" applyAlignment="1">
      <alignment horizontal="right" wrapText="1"/>
      <protection/>
    </xf>
    <xf numFmtId="0" fontId="14" fillId="0" borderId="61" xfId="46" applyFont="1" applyFill="1" applyBorder="1" applyAlignment="1">
      <alignment horizontal="left" wrapText="1"/>
      <protection/>
    </xf>
    <xf numFmtId="0" fontId="14" fillId="0" borderId="61" xfId="0" applyFont="1" applyFill="1" applyBorder="1" applyAlignment="1">
      <alignment horizontal="right"/>
    </xf>
    <xf numFmtId="0" fontId="13" fillId="0" borderId="0" xfId="46" applyFont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5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4" fillId="0" borderId="22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52" fillId="0" borderId="22" xfId="46" applyFont="1" applyFill="1" applyBorder="1" applyAlignment="1">
      <alignment horizontal="left" wrapText="1" indent="1"/>
      <protection/>
    </xf>
    <xf numFmtId="0" fontId="53" fillId="0" borderId="0" xfId="0" applyFont="1" applyFill="1" applyAlignment="1">
      <alignment/>
    </xf>
    <xf numFmtId="0" fontId="53" fillId="0" borderId="15" xfId="0" applyFont="1" applyFill="1" applyBorder="1" applyAlignment="1">
      <alignment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  <xf numFmtId="4" fontId="8" fillId="34" borderId="61" xfId="46" applyNumberFormat="1" applyFont="1" applyFill="1" applyBorder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81"/>
      <c r="D7" s="182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1" t="s">
        <v>159</v>
      </c>
      <c r="D8" s="182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3"/>
      <c r="F11" s="184"/>
      <c r="G11" s="185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 t="s">
        <v>160</v>
      </c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161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6"/>
      <c r="C37" s="186"/>
      <c r="D37" s="186"/>
      <c r="E37" s="186"/>
      <c r="F37" s="186"/>
      <c r="G37" s="186"/>
      <c r="H37" t="s">
        <v>4</v>
      </c>
    </row>
    <row r="38" spans="1:8" ht="12.75" customHeight="1">
      <c r="A38" s="68"/>
      <c r="B38" s="186"/>
      <c r="C38" s="186"/>
      <c r="D38" s="186"/>
      <c r="E38" s="186"/>
      <c r="F38" s="186"/>
      <c r="G38" s="186"/>
      <c r="H38" t="s">
        <v>4</v>
      </c>
    </row>
    <row r="39" spans="1:8" ht="12.75">
      <c r="A39" s="68"/>
      <c r="B39" s="186"/>
      <c r="C39" s="186"/>
      <c r="D39" s="186"/>
      <c r="E39" s="186"/>
      <c r="F39" s="186"/>
      <c r="G39" s="186"/>
      <c r="H39" t="s">
        <v>4</v>
      </c>
    </row>
    <row r="40" spans="1:8" ht="12.75">
      <c r="A40" s="68"/>
      <c r="B40" s="186"/>
      <c r="C40" s="186"/>
      <c r="D40" s="186"/>
      <c r="E40" s="186"/>
      <c r="F40" s="186"/>
      <c r="G40" s="186"/>
      <c r="H40" t="s">
        <v>4</v>
      </c>
    </row>
    <row r="41" spans="1:8" ht="12.75">
      <c r="A41" s="68"/>
      <c r="B41" s="186"/>
      <c r="C41" s="186"/>
      <c r="D41" s="186"/>
      <c r="E41" s="186"/>
      <c r="F41" s="186"/>
      <c r="G41" s="186"/>
      <c r="H41" t="s">
        <v>4</v>
      </c>
    </row>
    <row r="42" spans="1:8" ht="12.75">
      <c r="A42" s="68"/>
      <c r="B42" s="186"/>
      <c r="C42" s="186"/>
      <c r="D42" s="186"/>
      <c r="E42" s="186"/>
      <c r="F42" s="186"/>
      <c r="G42" s="186"/>
      <c r="H42" t="s">
        <v>4</v>
      </c>
    </row>
    <row r="43" spans="1:8" ht="12.75">
      <c r="A43" s="68"/>
      <c r="B43" s="186"/>
      <c r="C43" s="186"/>
      <c r="D43" s="186"/>
      <c r="E43" s="186"/>
      <c r="F43" s="186"/>
      <c r="G43" s="186"/>
      <c r="H43" t="s">
        <v>4</v>
      </c>
    </row>
    <row r="44" spans="1:8" ht="12.75">
      <c r="A44" s="68"/>
      <c r="B44" s="186"/>
      <c r="C44" s="186"/>
      <c r="D44" s="186"/>
      <c r="E44" s="186"/>
      <c r="F44" s="186"/>
      <c r="G44" s="186"/>
      <c r="H44" t="s">
        <v>4</v>
      </c>
    </row>
    <row r="45" spans="1:8" ht="3" customHeight="1">
      <c r="A45" s="68"/>
      <c r="B45" s="186"/>
      <c r="C45" s="186"/>
      <c r="D45" s="186"/>
      <c r="E45" s="186"/>
      <c r="F45" s="186"/>
      <c r="G45" s="186"/>
      <c r="H45" t="s">
        <v>4</v>
      </c>
    </row>
    <row r="46" spans="2:7" ht="12.75">
      <c r="B46" s="187"/>
      <c r="C46" s="187"/>
      <c r="D46" s="187"/>
      <c r="E46" s="187"/>
      <c r="F46" s="187"/>
      <c r="G46" s="187"/>
    </row>
    <row r="47" spans="2:7" ht="12.75">
      <c r="B47" s="187"/>
      <c r="C47" s="187"/>
      <c r="D47" s="187"/>
      <c r="E47" s="187"/>
      <c r="F47" s="187"/>
      <c r="G47" s="187"/>
    </row>
    <row r="48" spans="2:7" ht="12.75">
      <c r="B48" s="187"/>
      <c r="C48" s="187"/>
      <c r="D48" s="187"/>
      <c r="E48" s="187"/>
      <c r="F48" s="187"/>
      <c r="G48" s="187"/>
    </row>
    <row r="49" spans="2:7" ht="12.75">
      <c r="B49" s="187"/>
      <c r="C49" s="187"/>
      <c r="D49" s="187"/>
      <c r="E49" s="187"/>
      <c r="F49" s="187"/>
      <c r="G49" s="187"/>
    </row>
    <row r="50" spans="2:7" ht="12.75">
      <c r="B50" s="187"/>
      <c r="C50" s="187"/>
      <c r="D50" s="187"/>
      <c r="E50" s="187"/>
      <c r="F50" s="187"/>
      <c r="G50" s="187"/>
    </row>
    <row r="51" spans="2:7" ht="12.75">
      <c r="B51" s="187"/>
      <c r="C51" s="187"/>
      <c r="D51" s="187"/>
      <c r="E51" s="187"/>
      <c r="F51" s="187"/>
      <c r="G51" s="187"/>
    </row>
    <row r="52" spans="2:7" ht="12.75">
      <c r="B52" s="187"/>
      <c r="C52" s="187"/>
      <c r="D52" s="187"/>
      <c r="E52" s="187"/>
      <c r="F52" s="187"/>
      <c r="G52" s="187"/>
    </row>
    <row r="53" spans="2:7" ht="12.75">
      <c r="B53" s="187"/>
      <c r="C53" s="187"/>
      <c r="D53" s="187"/>
      <c r="E53" s="187"/>
      <c r="F53" s="187"/>
      <c r="G53" s="187"/>
    </row>
    <row r="54" spans="2:7" ht="12.75">
      <c r="B54" s="187"/>
      <c r="C54" s="187"/>
      <c r="D54" s="187"/>
      <c r="E54" s="187"/>
      <c r="F54" s="187"/>
      <c r="G54" s="187"/>
    </row>
    <row r="55" spans="2:7" ht="12.75">
      <c r="B55" s="187"/>
      <c r="C55" s="187"/>
      <c r="D55" s="187"/>
      <c r="E55" s="187"/>
      <c r="F55" s="187"/>
      <c r="G55" s="187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3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5</v>
      </c>
      <c r="B1" s="189"/>
      <c r="C1" s="69" t="str">
        <f>CONCATENATE(cislostavby," ",nazevstavby)</f>
        <v> Oprava lesní cesty Brtnický potok obj.201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> Most v km 0,900</v>
      </c>
      <c r="D2" s="76"/>
      <c r="E2" s="77"/>
      <c r="F2" s="76"/>
      <c r="G2" s="192"/>
      <c r="H2" s="192"/>
      <c r="I2" s="193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7" t="str">
        <f>Položky!B7</f>
        <v>1</v>
      </c>
      <c r="B7" s="86" t="str">
        <f>Položky!C7</f>
        <v>Zemní práce</v>
      </c>
      <c r="C7" s="87"/>
      <c r="D7" s="88"/>
      <c r="E7" s="178">
        <f>Položky!BA19</f>
        <v>0</v>
      </c>
      <c r="F7" s="179">
        <f>Položky!BB19</f>
        <v>0</v>
      </c>
      <c r="G7" s="179">
        <f>Položky!BC19</f>
        <v>0</v>
      </c>
      <c r="H7" s="179">
        <f>Položky!BD19</f>
        <v>0</v>
      </c>
      <c r="I7" s="180">
        <f>Položky!BE19</f>
        <v>0</v>
      </c>
    </row>
    <row r="8" spans="1:9" s="11" customFormat="1" ht="12.75">
      <c r="A8" s="177" t="str">
        <f>Položky!B20</f>
        <v>3</v>
      </c>
      <c r="B8" s="86" t="str">
        <f>Položky!C20</f>
        <v>Svislé a kompletní konstrukce</v>
      </c>
      <c r="C8" s="87"/>
      <c r="D8" s="88"/>
      <c r="E8" s="178">
        <f>Položky!BA27</f>
        <v>0</v>
      </c>
      <c r="F8" s="179">
        <f>Položky!BB27</f>
        <v>0</v>
      </c>
      <c r="G8" s="179">
        <f>Položky!BC27</f>
        <v>0</v>
      </c>
      <c r="H8" s="179">
        <f>Položky!BD27</f>
        <v>0</v>
      </c>
      <c r="I8" s="180">
        <f>Položky!BE27</f>
        <v>0</v>
      </c>
    </row>
    <row r="9" spans="1:9" s="11" customFormat="1" ht="12.75">
      <c r="A9" s="177" t="str">
        <f>Položky!B28</f>
        <v>5</v>
      </c>
      <c r="B9" s="86" t="str">
        <f>Položky!C28</f>
        <v>Komunikace</v>
      </c>
      <c r="C9" s="87"/>
      <c r="D9" s="88"/>
      <c r="E9" s="178">
        <f>Položky!BA33</f>
        <v>0</v>
      </c>
      <c r="F9" s="179">
        <f>Položky!BB33</f>
        <v>0</v>
      </c>
      <c r="G9" s="179">
        <f>Položky!BC33</f>
        <v>0</v>
      </c>
      <c r="H9" s="179">
        <f>Položky!BD33</f>
        <v>0</v>
      </c>
      <c r="I9" s="180">
        <f>Položky!BE33</f>
        <v>0</v>
      </c>
    </row>
    <row r="10" spans="1:9" s="11" customFormat="1" ht="12.75">
      <c r="A10" s="177" t="str">
        <f>Položky!B34</f>
        <v>63</v>
      </c>
      <c r="B10" s="86" t="str">
        <f>Položky!C34</f>
        <v>Podlahy a podlahové konstrukce</v>
      </c>
      <c r="C10" s="87"/>
      <c r="D10" s="88"/>
      <c r="E10" s="178">
        <f>Položky!BA39</f>
        <v>0</v>
      </c>
      <c r="F10" s="179">
        <f>Položky!BB39</f>
        <v>0</v>
      </c>
      <c r="G10" s="179">
        <f>Položky!BC39</f>
        <v>0</v>
      </c>
      <c r="H10" s="179">
        <f>Položky!BD39</f>
        <v>0</v>
      </c>
      <c r="I10" s="180">
        <f>Položky!BE39</f>
        <v>0</v>
      </c>
    </row>
    <row r="11" spans="1:9" s="11" customFormat="1" ht="12.75">
      <c r="A11" s="177" t="str">
        <f>Položky!B40</f>
        <v>96</v>
      </c>
      <c r="B11" s="86" t="str">
        <f>Položky!C40</f>
        <v>Bourání konstrukcí</v>
      </c>
      <c r="C11" s="87"/>
      <c r="D11" s="88"/>
      <c r="E11" s="178">
        <f>Položky!BA43</f>
        <v>0</v>
      </c>
      <c r="F11" s="179">
        <f>Položky!BB43</f>
        <v>0</v>
      </c>
      <c r="G11" s="179">
        <f>Položky!BC43</f>
        <v>0</v>
      </c>
      <c r="H11" s="179">
        <f>Položky!BD43</f>
        <v>0</v>
      </c>
      <c r="I11" s="180">
        <f>Položky!BE43</f>
        <v>0</v>
      </c>
    </row>
    <row r="12" spans="1:9" s="11" customFormat="1" ht="12.75">
      <c r="A12" s="177" t="str">
        <f>Položky!B44</f>
        <v>99</v>
      </c>
      <c r="B12" s="86" t="str">
        <f>Položky!C44</f>
        <v>Přesun hmot</v>
      </c>
      <c r="C12" s="87"/>
      <c r="D12" s="88"/>
      <c r="E12" s="178">
        <f>Položky!BA46</f>
        <v>0</v>
      </c>
      <c r="F12" s="179">
        <f>Položky!BB46</f>
        <v>0</v>
      </c>
      <c r="G12" s="179">
        <f>Položky!BC46</f>
        <v>0</v>
      </c>
      <c r="H12" s="179">
        <f>Položky!BD46</f>
        <v>0</v>
      </c>
      <c r="I12" s="180">
        <f>Položky!BE46</f>
        <v>0</v>
      </c>
    </row>
    <row r="13" spans="1:9" s="11" customFormat="1" ht="12.75">
      <c r="A13" s="177" t="str">
        <f>Položky!B47</f>
        <v>711</v>
      </c>
      <c r="B13" s="86" t="str">
        <f>Položky!C47</f>
        <v>Izolace proti vodě a zemní vlhkosti</v>
      </c>
      <c r="C13" s="87"/>
      <c r="D13" s="88"/>
      <c r="E13" s="178">
        <f>Položky!BA51</f>
        <v>0</v>
      </c>
      <c r="F13" s="179">
        <f>Položky!BB51</f>
        <v>0</v>
      </c>
      <c r="G13" s="179">
        <f>Položky!BC51</f>
        <v>0</v>
      </c>
      <c r="H13" s="179">
        <f>Položky!BD51</f>
        <v>0</v>
      </c>
      <c r="I13" s="180">
        <f>Položky!BE51</f>
        <v>0</v>
      </c>
    </row>
    <row r="14" spans="1:9" s="11" customFormat="1" ht="12.75">
      <c r="A14" s="177" t="str">
        <f>Položky!B52</f>
        <v>767</v>
      </c>
      <c r="B14" s="86" t="str">
        <f>Položky!C52</f>
        <v>Konstrukce zámečnické</v>
      </c>
      <c r="C14" s="87"/>
      <c r="D14" s="88"/>
      <c r="E14" s="178">
        <f>Položky!BA58</f>
        <v>0</v>
      </c>
      <c r="F14" s="179">
        <f>Položky!BB58</f>
        <v>0</v>
      </c>
      <c r="G14" s="179">
        <f>Položky!BC58</f>
        <v>0</v>
      </c>
      <c r="H14" s="179">
        <f>Položky!BD58</f>
        <v>0</v>
      </c>
      <c r="I14" s="180">
        <f>Položky!BE58</f>
        <v>0</v>
      </c>
    </row>
    <row r="15" spans="1:9" s="11" customFormat="1" ht="13.5" thickBot="1">
      <c r="A15" s="177" t="str">
        <f>Položky!B59</f>
        <v>783</v>
      </c>
      <c r="B15" s="86" t="str">
        <f>Položky!C59</f>
        <v>Dokončovací práce - nátěry</v>
      </c>
      <c r="C15" s="87"/>
      <c r="D15" s="88"/>
      <c r="E15" s="178">
        <f>Položky!BA61</f>
        <v>0</v>
      </c>
      <c r="F15" s="179">
        <f>Položky!BB61</f>
        <v>0</v>
      </c>
      <c r="G15" s="179">
        <f>Položky!BC61</f>
        <v>0</v>
      </c>
      <c r="H15" s="179">
        <f>Položky!BD61</f>
        <v>0</v>
      </c>
      <c r="I15" s="180">
        <f>Položky!BE61</f>
        <v>0</v>
      </c>
    </row>
    <row r="16" spans="1:9" s="94" customFormat="1" ht="13.5" thickBot="1">
      <c r="A16" s="89"/>
      <c r="B16" s="81" t="s">
        <v>50</v>
      </c>
      <c r="C16" s="81"/>
      <c r="D16" s="90"/>
      <c r="E16" s="91">
        <f>SUM(E7:E15)</f>
        <v>0</v>
      </c>
      <c r="F16" s="92">
        <f>SUM(F7:F15)</f>
        <v>0</v>
      </c>
      <c r="G16" s="92">
        <f>SUM(G7:G15)</f>
        <v>0</v>
      </c>
      <c r="H16" s="92">
        <f>SUM(H7:H15)</f>
        <v>0</v>
      </c>
      <c r="I16" s="93">
        <f>SUM(I7:I15)</f>
        <v>0</v>
      </c>
    </row>
    <row r="17" spans="1:9" ht="12.75">
      <c r="A17" s="87"/>
      <c r="B17" s="87"/>
      <c r="C17" s="87"/>
      <c r="D17" s="87"/>
      <c r="E17" s="87"/>
      <c r="F17" s="87"/>
      <c r="G17" s="87"/>
      <c r="H17" s="87"/>
      <c r="I17" s="87"/>
    </row>
    <row r="18" spans="1:57" ht="19.5" customHeight="1">
      <c r="A18" s="95" t="s">
        <v>51</v>
      </c>
      <c r="B18" s="95"/>
      <c r="C18" s="95"/>
      <c r="D18" s="95"/>
      <c r="E18" s="95"/>
      <c r="F18" s="95"/>
      <c r="G18" s="96"/>
      <c r="H18" s="95"/>
      <c r="I18" s="95"/>
      <c r="BA18" s="30"/>
      <c r="BB18" s="30"/>
      <c r="BC18" s="30"/>
      <c r="BD18" s="30"/>
      <c r="BE18" s="30"/>
    </row>
    <row r="19" spans="1:9" ht="13.5" thickBot="1">
      <c r="A19" s="97"/>
      <c r="B19" s="97"/>
      <c r="C19" s="97"/>
      <c r="D19" s="97"/>
      <c r="E19" s="97"/>
      <c r="F19" s="97"/>
      <c r="G19" s="97"/>
      <c r="H19" s="97"/>
      <c r="I19" s="97"/>
    </row>
    <row r="20" spans="1:9" ht="12.75">
      <c r="A20" s="98" t="s">
        <v>52</v>
      </c>
      <c r="B20" s="99"/>
      <c r="C20" s="99"/>
      <c r="D20" s="100"/>
      <c r="E20" s="101" t="s">
        <v>53</v>
      </c>
      <c r="F20" s="102" t="s">
        <v>54</v>
      </c>
      <c r="G20" s="103" t="s">
        <v>55</v>
      </c>
      <c r="H20" s="104"/>
      <c r="I20" s="105" t="s">
        <v>53</v>
      </c>
    </row>
    <row r="21" spans="1:53" ht="12.75">
      <c r="A21" s="106"/>
      <c r="B21" s="107"/>
      <c r="C21" s="107"/>
      <c r="D21" s="108"/>
      <c r="E21" s="109"/>
      <c r="F21" s="110"/>
      <c r="G21" s="111">
        <f>CHOOSE(BA21+1,HSV+PSV,HSV+PSV+Mont,HSV+PSV+Dodavka+Mont,HSV,PSV,Mont,Dodavka,Mont+Dodavka,0)</f>
        <v>0</v>
      </c>
      <c r="H21" s="112"/>
      <c r="I21" s="113">
        <f>E21+F21*G21/100</f>
        <v>0</v>
      </c>
      <c r="BA21">
        <v>8</v>
      </c>
    </row>
    <row r="22" spans="1:9" ht="13.5" thickBot="1">
      <c r="A22" s="114"/>
      <c r="B22" s="115" t="s">
        <v>56</v>
      </c>
      <c r="C22" s="116"/>
      <c r="D22" s="117"/>
      <c r="E22" s="118"/>
      <c r="F22" s="119"/>
      <c r="G22" s="119"/>
      <c r="H22" s="194">
        <f>SUM(H21:H21)</f>
        <v>0</v>
      </c>
      <c r="I22" s="195"/>
    </row>
    <row r="23" spans="1:9" ht="12.75">
      <c r="A23" s="97"/>
      <c r="B23" s="97"/>
      <c r="C23" s="97"/>
      <c r="D23" s="97"/>
      <c r="E23" s="97"/>
      <c r="F23" s="97"/>
      <c r="G23" s="97"/>
      <c r="H23" s="97"/>
      <c r="I23" s="97"/>
    </row>
    <row r="24" spans="2:9" ht="12.75">
      <c r="B24" s="94"/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34"/>
  <sheetViews>
    <sheetView showGridLines="0" showZeros="0" tabSelected="1" zoomScalePageLayoutView="0" workbookViewId="0" topLeftCell="A1">
      <selection activeCell="F61" sqref="F61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201" t="s">
        <v>57</v>
      </c>
      <c r="B1" s="201"/>
      <c r="C1" s="201"/>
      <c r="D1" s="201"/>
      <c r="E1" s="201"/>
      <c r="F1" s="201"/>
      <c r="G1" s="201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02" t="s">
        <v>5</v>
      </c>
      <c r="B3" s="203"/>
      <c r="C3" s="128" t="str">
        <f>CONCATENATE(cislostavby," ",nazevstavby)</f>
        <v> Oprava lesní cesty Brtnický potok obj.201</v>
      </c>
      <c r="D3" s="129"/>
      <c r="E3" s="130"/>
      <c r="F3" s="131">
        <f>Rekapitulace!H1</f>
        <v>0</v>
      </c>
      <c r="G3" s="132"/>
    </row>
    <row r="4" spans="1:7" ht="13.5" thickBot="1">
      <c r="A4" s="204" t="s">
        <v>1</v>
      </c>
      <c r="B4" s="205"/>
      <c r="C4" s="133" t="str">
        <f>CONCATENATE(cisloobjektu," ",nazevobjektu)</f>
        <v> Most v km 0,900</v>
      </c>
      <c r="D4" s="134"/>
      <c r="E4" s="206"/>
      <c r="F4" s="206"/>
      <c r="G4" s="207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71</v>
      </c>
      <c r="C8" s="153" t="s">
        <v>72</v>
      </c>
      <c r="D8" s="154" t="s">
        <v>73</v>
      </c>
      <c r="E8" s="155">
        <v>4</v>
      </c>
      <c r="F8" s="208"/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5" ht="12.75">
      <c r="A9" s="157"/>
      <c r="B9" s="158"/>
      <c r="C9" s="196" t="s">
        <v>74</v>
      </c>
      <c r="D9" s="197"/>
      <c r="E9" s="159">
        <v>4</v>
      </c>
      <c r="F9" s="160"/>
      <c r="G9" s="161"/>
      <c r="M9" s="162" t="s">
        <v>74</v>
      </c>
      <c r="O9" s="150"/>
    </row>
    <row r="10" spans="1:104" ht="12.75">
      <c r="A10" s="151">
        <v>2</v>
      </c>
      <c r="B10" s="152" t="s">
        <v>75</v>
      </c>
      <c r="C10" s="153" t="s">
        <v>76</v>
      </c>
      <c r="D10" s="154" t="s">
        <v>77</v>
      </c>
      <c r="E10" s="155">
        <v>50</v>
      </c>
      <c r="F10" s="208"/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2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15" ht="12.75">
      <c r="A11" s="157"/>
      <c r="B11" s="158"/>
      <c r="C11" s="196" t="s">
        <v>78</v>
      </c>
      <c r="D11" s="197"/>
      <c r="E11" s="159">
        <v>50</v>
      </c>
      <c r="F11" s="160"/>
      <c r="G11" s="161"/>
      <c r="M11" s="162" t="s">
        <v>78</v>
      </c>
      <c r="O11" s="150"/>
    </row>
    <row r="12" spans="1:104" ht="22.5">
      <c r="A12" s="151">
        <v>3</v>
      </c>
      <c r="B12" s="152" t="s">
        <v>79</v>
      </c>
      <c r="C12" s="153" t="s">
        <v>80</v>
      </c>
      <c r="D12" s="154" t="s">
        <v>81</v>
      </c>
      <c r="E12" s="155">
        <v>14.4</v>
      </c>
      <c r="F12" s="208"/>
      <c r="G12" s="156">
        <f>E12*F12</f>
        <v>0</v>
      </c>
      <c r="O12" s="150">
        <v>2</v>
      </c>
      <c r="AA12" s="123">
        <v>12</v>
      </c>
      <c r="AB12" s="123">
        <v>0</v>
      </c>
      <c r="AC12" s="123">
        <v>3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</v>
      </c>
    </row>
    <row r="13" spans="1:15" ht="12.75">
      <c r="A13" s="157"/>
      <c r="B13" s="158"/>
      <c r="C13" s="196" t="s">
        <v>82</v>
      </c>
      <c r="D13" s="197"/>
      <c r="E13" s="159">
        <v>0</v>
      </c>
      <c r="F13" s="160"/>
      <c r="G13" s="161"/>
      <c r="M13" s="162" t="s">
        <v>82</v>
      </c>
      <c r="O13" s="150"/>
    </row>
    <row r="14" spans="1:15" ht="12.75">
      <c r="A14" s="157"/>
      <c r="B14" s="158"/>
      <c r="C14" s="196" t="s">
        <v>83</v>
      </c>
      <c r="D14" s="197"/>
      <c r="E14" s="159">
        <v>14.4</v>
      </c>
      <c r="F14" s="160"/>
      <c r="G14" s="161"/>
      <c r="M14" s="162" t="s">
        <v>83</v>
      </c>
      <c r="O14" s="150"/>
    </row>
    <row r="15" spans="1:104" ht="12.75">
      <c r="A15" s="151">
        <v>4</v>
      </c>
      <c r="B15" s="152" t="s">
        <v>84</v>
      </c>
      <c r="C15" s="153" t="s">
        <v>85</v>
      </c>
      <c r="D15" s="154" t="s">
        <v>81</v>
      </c>
      <c r="E15" s="155">
        <v>14.4</v>
      </c>
      <c r="F15" s="208"/>
      <c r="G15" s="156">
        <f>E15*F15</f>
        <v>0</v>
      </c>
      <c r="O15" s="150">
        <v>2</v>
      </c>
      <c r="AA15" s="123">
        <v>12</v>
      </c>
      <c r="AB15" s="123">
        <v>0</v>
      </c>
      <c r="AC15" s="123">
        <v>4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</v>
      </c>
    </row>
    <row r="16" spans="1:104" ht="12.75">
      <c r="A16" s="151">
        <v>5</v>
      </c>
      <c r="B16" s="152" t="s">
        <v>86</v>
      </c>
      <c r="C16" s="153" t="s">
        <v>87</v>
      </c>
      <c r="D16" s="154" t="s">
        <v>73</v>
      </c>
      <c r="E16" s="155">
        <v>9</v>
      </c>
      <c r="F16" s="208"/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5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</v>
      </c>
    </row>
    <row r="17" spans="1:15" ht="12.75">
      <c r="A17" s="157"/>
      <c r="B17" s="158"/>
      <c r="C17" s="196" t="s">
        <v>88</v>
      </c>
      <c r="D17" s="197"/>
      <c r="E17" s="159">
        <v>9</v>
      </c>
      <c r="F17" s="160"/>
      <c r="G17" s="161"/>
      <c r="M17" s="162" t="s">
        <v>88</v>
      </c>
      <c r="O17" s="150"/>
    </row>
    <row r="18" spans="1:104" ht="12.75">
      <c r="A18" s="151">
        <v>6</v>
      </c>
      <c r="B18" s="152" t="s">
        <v>89</v>
      </c>
      <c r="C18" s="153" t="s">
        <v>90</v>
      </c>
      <c r="D18" s="154" t="s">
        <v>73</v>
      </c>
      <c r="E18" s="155">
        <v>9</v>
      </c>
      <c r="F18" s="208"/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6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</v>
      </c>
    </row>
    <row r="19" spans="1:57" ht="12.75">
      <c r="A19" s="163"/>
      <c r="B19" s="164" t="s">
        <v>68</v>
      </c>
      <c r="C19" s="165" t="str">
        <f>CONCATENATE(B7," ",C7)</f>
        <v>1 Zemní práce</v>
      </c>
      <c r="D19" s="163"/>
      <c r="E19" s="166"/>
      <c r="F19" s="166"/>
      <c r="G19" s="167">
        <f>SUM(G7:G18)</f>
        <v>0</v>
      </c>
      <c r="O19" s="150">
        <v>4</v>
      </c>
      <c r="BA19" s="168">
        <f>SUM(BA7:BA18)</f>
        <v>0</v>
      </c>
      <c r="BB19" s="168">
        <f>SUM(BB7:BB18)</f>
        <v>0</v>
      </c>
      <c r="BC19" s="168">
        <f>SUM(BC7:BC18)</f>
        <v>0</v>
      </c>
      <c r="BD19" s="168">
        <f>SUM(BD7:BD18)</f>
        <v>0</v>
      </c>
      <c r="BE19" s="168">
        <f>SUM(BE7:BE18)</f>
        <v>0</v>
      </c>
    </row>
    <row r="20" spans="1:15" ht="12.75">
      <c r="A20" s="143" t="s">
        <v>65</v>
      </c>
      <c r="B20" s="144" t="s">
        <v>91</v>
      </c>
      <c r="C20" s="145" t="s">
        <v>92</v>
      </c>
      <c r="D20" s="146"/>
      <c r="E20" s="147"/>
      <c r="F20" s="147"/>
      <c r="G20" s="148"/>
      <c r="H20" s="149"/>
      <c r="I20" s="149"/>
      <c r="O20" s="150">
        <v>1</v>
      </c>
    </row>
    <row r="21" spans="1:104" ht="22.5">
      <c r="A21" s="151">
        <v>7</v>
      </c>
      <c r="B21" s="152" t="s">
        <v>93</v>
      </c>
      <c r="C21" s="153" t="s">
        <v>94</v>
      </c>
      <c r="D21" s="154" t="s">
        <v>95</v>
      </c>
      <c r="E21" s="155">
        <v>4</v>
      </c>
      <c r="F21" s="208"/>
      <c r="G21" s="156">
        <f>E21*F21</f>
        <v>0</v>
      </c>
      <c r="O21" s="150">
        <v>2</v>
      </c>
      <c r="AA21" s="123">
        <v>12</v>
      </c>
      <c r="AB21" s="123">
        <v>0</v>
      </c>
      <c r="AC21" s="123">
        <v>7</v>
      </c>
      <c r="AZ21" s="123">
        <v>1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0.02513</v>
      </c>
    </row>
    <row r="22" spans="1:104" ht="22.5">
      <c r="A22" s="151">
        <v>8</v>
      </c>
      <c r="B22" s="152" t="s">
        <v>96</v>
      </c>
      <c r="C22" s="153" t="s">
        <v>97</v>
      </c>
      <c r="D22" s="154" t="s">
        <v>95</v>
      </c>
      <c r="E22" s="155">
        <v>4</v>
      </c>
      <c r="F22" s="208"/>
      <c r="G22" s="156">
        <f>E22*F22</f>
        <v>0</v>
      </c>
      <c r="O22" s="150">
        <v>2</v>
      </c>
      <c r="AA22" s="123">
        <v>12</v>
      </c>
      <c r="AB22" s="123">
        <v>1</v>
      </c>
      <c r="AC22" s="123">
        <v>8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0.389</v>
      </c>
    </row>
    <row r="23" spans="1:15" ht="12.75">
      <c r="A23" s="157"/>
      <c r="B23" s="158"/>
      <c r="C23" s="198" t="s">
        <v>98</v>
      </c>
      <c r="D23" s="199"/>
      <c r="E23" s="199"/>
      <c r="F23" s="199"/>
      <c r="G23" s="200"/>
      <c r="O23" s="150">
        <v>3</v>
      </c>
    </row>
    <row r="24" spans="1:104" ht="12.75">
      <c r="A24" s="151">
        <v>9</v>
      </c>
      <c r="B24" s="152" t="s">
        <v>99</v>
      </c>
      <c r="C24" s="153" t="s">
        <v>100</v>
      </c>
      <c r="D24" s="154" t="s">
        <v>77</v>
      </c>
      <c r="E24" s="155">
        <v>144.59</v>
      </c>
      <c r="F24" s="208"/>
      <c r="G24" s="156">
        <f>E24*F24</f>
        <v>0</v>
      </c>
      <c r="O24" s="150">
        <v>2</v>
      </c>
      <c r="AA24" s="123">
        <v>12</v>
      </c>
      <c r="AB24" s="123">
        <v>0</v>
      </c>
      <c r="AC24" s="123">
        <v>9</v>
      </c>
      <c r="AZ24" s="123">
        <v>1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0.07</v>
      </c>
    </row>
    <row r="25" spans="1:15" ht="12.75">
      <c r="A25" s="157"/>
      <c r="B25" s="158"/>
      <c r="C25" s="196" t="s">
        <v>101</v>
      </c>
      <c r="D25" s="197"/>
      <c r="E25" s="159">
        <v>144.59</v>
      </c>
      <c r="F25" s="160"/>
      <c r="G25" s="161"/>
      <c r="M25" s="162" t="s">
        <v>101</v>
      </c>
      <c r="O25" s="150"/>
    </row>
    <row r="26" spans="1:104" ht="12.75">
      <c r="A26" s="151">
        <v>10</v>
      </c>
      <c r="B26" s="152" t="s">
        <v>102</v>
      </c>
      <c r="C26" s="153" t="s">
        <v>103</v>
      </c>
      <c r="D26" s="154" t="s">
        <v>77</v>
      </c>
      <c r="E26" s="155">
        <v>144.59</v>
      </c>
      <c r="F26" s="208"/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10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2E-05</v>
      </c>
    </row>
    <row r="27" spans="1:57" ht="12.75">
      <c r="A27" s="163"/>
      <c r="B27" s="164" t="s">
        <v>68</v>
      </c>
      <c r="C27" s="165" t="str">
        <f>CONCATENATE(B20," ",C20)</f>
        <v>3 Svislé a kompletní konstrukce</v>
      </c>
      <c r="D27" s="163"/>
      <c r="E27" s="166"/>
      <c r="F27" s="166"/>
      <c r="G27" s="167">
        <f>SUM(G20:G26)</f>
        <v>0</v>
      </c>
      <c r="O27" s="150">
        <v>4</v>
      </c>
      <c r="BA27" s="168">
        <f>SUM(BA20:BA26)</f>
        <v>0</v>
      </c>
      <c r="BB27" s="168">
        <f>SUM(BB20:BB26)</f>
        <v>0</v>
      </c>
      <c r="BC27" s="168">
        <f>SUM(BC20:BC26)</f>
        <v>0</v>
      </c>
      <c r="BD27" s="168">
        <f>SUM(BD20:BD26)</f>
        <v>0</v>
      </c>
      <c r="BE27" s="168">
        <f>SUM(BE20:BE26)</f>
        <v>0</v>
      </c>
    </row>
    <row r="28" spans="1:15" ht="12.75">
      <c r="A28" s="143" t="s">
        <v>65</v>
      </c>
      <c r="B28" s="144" t="s">
        <v>104</v>
      </c>
      <c r="C28" s="145" t="s">
        <v>105</v>
      </c>
      <c r="D28" s="146"/>
      <c r="E28" s="147"/>
      <c r="F28" s="147"/>
      <c r="G28" s="148"/>
      <c r="H28" s="149"/>
      <c r="I28" s="149"/>
      <c r="O28" s="150">
        <v>1</v>
      </c>
    </row>
    <row r="29" spans="1:104" ht="12.75">
      <c r="A29" s="151">
        <v>11</v>
      </c>
      <c r="B29" s="152" t="s">
        <v>106</v>
      </c>
      <c r="C29" s="153" t="s">
        <v>107</v>
      </c>
      <c r="D29" s="154" t="s">
        <v>77</v>
      </c>
      <c r="E29" s="155">
        <v>50</v>
      </c>
      <c r="F29" s="208"/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11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0.38314</v>
      </c>
    </row>
    <row r="30" spans="1:104" ht="12.75">
      <c r="A30" s="151">
        <v>12</v>
      </c>
      <c r="B30" s="152" t="s">
        <v>108</v>
      </c>
      <c r="C30" s="153" t="s">
        <v>109</v>
      </c>
      <c r="D30" s="154" t="s">
        <v>110</v>
      </c>
      <c r="E30" s="155">
        <v>289</v>
      </c>
      <c r="F30" s="208"/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12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</v>
      </c>
    </row>
    <row r="31" spans="1:104" ht="12.75">
      <c r="A31" s="151">
        <v>13</v>
      </c>
      <c r="B31" s="152" t="s">
        <v>111</v>
      </c>
      <c r="C31" s="153" t="s">
        <v>112</v>
      </c>
      <c r="D31" s="154" t="s">
        <v>110</v>
      </c>
      <c r="E31" s="155">
        <v>289</v>
      </c>
      <c r="F31" s="208"/>
      <c r="G31" s="156">
        <f>E31*F31</f>
        <v>0</v>
      </c>
      <c r="O31" s="150">
        <v>2</v>
      </c>
      <c r="AA31" s="123">
        <v>12</v>
      </c>
      <c r="AB31" s="123">
        <v>0</v>
      </c>
      <c r="AC31" s="123">
        <v>13</v>
      </c>
      <c r="AZ31" s="123">
        <v>1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</v>
      </c>
    </row>
    <row r="32" spans="1:104" ht="12.75">
      <c r="A32" s="151">
        <v>14</v>
      </c>
      <c r="B32" s="152" t="s">
        <v>113</v>
      </c>
      <c r="C32" s="153" t="s">
        <v>114</v>
      </c>
      <c r="D32" s="154" t="s">
        <v>77</v>
      </c>
      <c r="E32" s="155">
        <v>144.59</v>
      </c>
      <c r="F32" s="208"/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14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</v>
      </c>
    </row>
    <row r="33" spans="1:57" ht="12.75">
      <c r="A33" s="163"/>
      <c r="B33" s="164" t="s">
        <v>68</v>
      </c>
      <c r="C33" s="165" t="str">
        <f>CONCATENATE(B28," ",C28)</f>
        <v>5 Komunikace</v>
      </c>
      <c r="D33" s="163"/>
      <c r="E33" s="166"/>
      <c r="F33" s="166"/>
      <c r="G33" s="167">
        <f>SUM(G28:G32)</f>
        <v>0</v>
      </c>
      <c r="O33" s="150">
        <v>4</v>
      </c>
      <c r="BA33" s="168">
        <f>SUM(BA28:BA32)</f>
        <v>0</v>
      </c>
      <c r="BB33" s="168">
        <f>SUM(BB28:BB32)</f>
        <v>0</v>
      </c>
      <c r="BC33" s="168">
        <f>SUM(BC28:BC32)</f>
        <v>0</v>
      </c>
      <c r="BD33" s="168">
        <f>SUM(BD28:BD32)</f>
        <v>0</v>
      </c>
      <c r="BE33" s="168">
        <f>SUM(BE28:BE32)</f>
        <v>0</v>
      </c>
    </row>
    <row r="34" spans="1:15" ht="12.75">
      <c r="A34" s="143" t="s">
        <v>65</v>
      </c>
      <c r="B34" s="144" t="s">
        <v>115</v>
      </c>
      <c r="C34" s="145" t="s">
        <v>116</v>
      </c>
      <c r="D34" s="146"/>
      <c r="E34" s="147"/>
      <c r="F34" s="147"/>
      <c r="G34" s="148"/>
      <c r="H34" s="149"/>
      <c r="I34" s="149"/>
      <c r="O34" s="150">
        <v>1</v>
      </c>
    </row>
    <row r="35" spans="1:104" ht="12.75">
      <c r="A35" s="151">
        <v>15</v>
      </c>
      <c r="B35" s="152" t="s">
        <v>117</v>
      </c>
      <c r="C35" s="153" t="s">
        <v>118</v>
      </c>
      <c r="D35" s="154" t="s">
        <v>77</v>
      </c>
      <c r="E35" s="155">
        <v>144.59</v>
      </c>
      <c r="F35" s="208"/>
      <c r="G35" s="156">
        <f>E35*F35</f>
        <v>0</v>
      </c>
      <c r="O35" s="150">
        <v>2</v>
      </c>
      <c r="AA35" s="123">
        <v>12</v>
      </c>
      <c r="AB35" s="123">
        <v>0</v>
      </c>
      <c r="AC35" s="123">
        <v>15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0.0004</v>
      </c>
    </row>
    <row r="36" spans="1:15" ht="12.75">
      <c r="A36" s="157"/>
      <c r="B36" s="158"/>
      <c r="C36" s="196" t="s">
        <v>119</v>
      </c>
      <c r="D36" s="197"/>
      <c r="E36" s="159">
        <v>144.59</v>
      </c>
      <c r="F36" s="160"/>
      <c r="G36" s="161"/>
      <c r="M36" s="162" t="s">
        <v>119</v>
      </c>
      <c r="O36" s="150"/>
    </row>
    <row r="37" spans="1:104" ht="12.75">
      <c r="A37" s="151">
        <v>16</v>
      </c>
      <c r="B37" s="152" t="s">
        <v>120</v>
      </c>
      <c r="C37" s="153" t="s">
        <v>121</v>
      </c>
      <c r="D37" s="154" t="s">
        <v>77</v>
      </c>
      <c r="E37" s="155">
        <v>144.59</v>
      </c>
      <c r="F37" s="208"/>
      <c r="G37" s="156">
        <f>E37*F37</f>
        <v>0</v>
      </c>
      <c r="O37" s="150">
        <v>2</v>
      </c>
      <c r="AA37" s="123">
        <v>12</v>
      </c>
      <c r="AB37" s="123">
        <v>0</v>
      </c>
      <c r="AC37" s="123">
        <v>16</v>
      </c>
      <c r="AZ37" s="123">
        <v>1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0.0042</v>
      </c>
    </row>
    <row r="38" spans="1:104" ht="12.75">
      <c r="A38" s="151">
        <v>17</v>
      </c>
      <c r="B38" s="152" t="s">
        <v>122</v>
      </c>
      <c r="C38" s="153" t="s">
        <v>123</v>
      </c>
      <c r="D38" s="154" t="s">
        <v>77</v>
      </c>
      <c r="E38" s="155">
        <v>144.59</v>
      </c>
      <c r="F38" s="208"/>
      <c r="G38" s="156">
        <f>E38*F38</f>
        <v>0</v>
      </c>
      <c r="O38" s="150">
        <v>2</v>
      </c>
      <c r="AA38" s="123">
        <v>12</v>
      </c>
      <c r="AB38" s="123">
        <v>0</v>
      </c>
      <c r="AC38" s="123">
        <v>17</v>
      </c>
      <c r="AZ38" s="123">
        <v>1</v>
      </c>
      <c r="BA38" s="123">
        <f>IF(AZ38=1,G38,0)</f>
        <v>0</v>
      </c>
      <c r="BB38" s="123">
        <f>IF(AZ38=2,G38,0)</f>
        <v>0</v>
      </c>
      <c r="BC38" s="123">
        <f>IF(AZ38=3,G38,0)</f>
        <v>0</v>
      </c>
      <c r="BD38" s="123">
        <f>IF(AZ38=4,G38,0)</f>
        <v>0</v>
      </c>
      <c r="BE38" s="123">
        <f>IF(AZ38=5,G38,0)</f>
        <v>0</v>
      </c>
      <c r="CZ38" s="123">
        <v>0</v>
      </c>
    </row>
    <row r="39" spans="1:57" ht="12.75">
      <c r="A39" s="163"/>
      <c r="B39" s="164" t="s">
        <v>68</v>
      </c>
      <c r="C39" s="165" t="str">
        <f>CONCATENATE(B34," ",C34)</f>
        <v>63 Podlahy a podlahové konstrukce</v>
      </c>
      <c r="D39" s="163"/>
      <c r="E39" s="166"/>
      <c r="F39" s="166"/>
      <c r="G39" s="167">
        <f>SUM(G34:G38)</f>
        <v>0</v>
      </c>
      <c r="O39" s="150">
        <v>4</v>
      </c>
      <c r="BA39" s="168">
        <f>SUM(BA34:BA38)</f>
        <v>0</v>
      </c>
      <c r="BB39" s="168">
        <f>SUM(BB34:BB38)</f>
        <v>0</v>
      </c>
      <c r="BC39" s="168">
        <f>SUM(BC34:BC38)</f>
        <v>0</v>
      </c>
      <c r="BD39" s="168">
        <f>SUM(BD34:BD38)</f>
        <v>0</v>
      </c>
      <c r="BE39" s="168">
        <f>SUM(BE34:BE38)</f>
        <v>0</v>
      </c>
    </row>
    <row r="40" spans="1:15" ht="12.75">
      <c r="A40" s="143" t="s">
        <v>65</v>
      </c>
      <c r="B40" s="144" t="s">
        <v>124</v>
      </c>
      <c r="C40" s="145" t="s">
        <v>125</v>
      </c>
      <c r="D40" s="146"/>
      <c r="E40" s="147"/>
      <c r="F40" s="147"/>
      <c r="G40" s="148"/>
      <c r="H40" s="149"/>
      <c r="I40" s="149"/>
      <c r="O40" s="150">
        <v>1</v>
      </c>
    </row>
    <row r="41" spans="1:104" ht="12.75">
      <c r="A41" s="151">
        <v>18</v>
      </c>
      <c r="B41" s="152" t="s">
        <v>126</v>
      </c>
      <c r="C41" s="153" t="s">
        <v>127</v>
      </c>
      <c r="D41" s="154" t="s">
        <v>110</v>
      </c>
      <c r="E41" s="155">
        <v>52</v>
      </c>
      <c r="F41" s="208"/>
      <c r="G41" s="156">
        <f>E41*F41</f>
        <v>0</v>
      </c>
      <c r="O41" s="150">
        <v>2</v>
      </c>
      <c r="AA41" s="123">
        <v>12</v>
      </c>
      <c r="AB41" s="123">
        <v>0</v>
      </c>
      <c r="AC41" s="123">
        <v>18</v>
      </c>
      <c r="AZ41" s="123">
        <v>1</v>
      </c>
      <c r="BA41" s="123">
        <f>IF(AZ41=1,G41,0)</f>
        <v>0</v>
      </c>
      <c r="BB41" s="123">
        <f>IF(AZ41=2,G41,0)</f>
        <v>0</v>
      </c>
      <c r="BC41" s="123">
        <f>IF(AZ41=3,G41,0)</f>
        <v>0</v>
      </c>
      <c r="BD41" s="123">
        <f>IF(AZ41=4,G41,0)</f>
        <v>0</v>
      </c>
      <c r="BE41" s="123">
        <f>IF(AZ41=5,G41,0)</f>
        <v>0</v>
      </c>
      <c r="CZ41" s="123">
        <v>0</v>
      </c>
    </row>
    <row r="42" spans="1:15" ht="12.75">
      <c r="A42" s="157"/>
      <c r="B42" s="158"/>
      <c r="C42" s="196" t="s">
        <v>128</v>
      </c>
      <c r="D42" s="197"/>
      <c r="E42" s="159">
        <v>52</v>
      </c>
      <c r="F42" s="160"/>
      <c r="G42" s="161"/>
      <c r="M42" s="162" t="s">
        <v>128</v>
      </c>
      <c r="O42" s="150"/>
    </row>
    <row r="43" spans="1:57" ht="12.75">
      <c r="A43" s="163"/>
      <c r="B43" s="164" t="s">
        <v>68</v>
      </c>
      <c r="C43" s="165" t="str">
        <f>CONCATENATE(B40," ",C40)</f>
        <v>96 Bourání konstrukcí</v>
      </c>
      <c r="D43" s="163"/>
      <c r="E43" s="166"/>
      <c r="F43" s="166"/>
      <c r="G43" s="167">
        <f>SUM(G40:G42)</f>
        <v>0</v>
      </c>
      <c r="O43" s="150">
        <v>4</v>
      </c>
      <c r="BA43" s="168">
        <f>SUM(BA40:BA42)</f>
        <v>0</v>
      </c>
      <c r="BB43" s="168">
        <f>SUM(BB40:BB42)</f>
        <v>0</v>
      </c>
      <c r="BC43" s="168">
        <f>SUM(BC40:BC42)</f>
        <v>0</v>
      </c>
      <c r="BD43" s="168">
        <f>SUM(BD40:BD42)</f>
        <v>0</v>
      </c>
      <c r="BE43" s="168">
        <f>SUM(BE40:BE42)</f>
        <v>0</v>
      </c>
    </row>
    <row r="44" spans="1:15" ht="12.75">
      <c r="A44" s="143" t="s">
        <v>65</v>
      </c>
      <c r="B44" s="144" t="s">
        <v>129</v>
      </c>
      <c r="C44" s="145" t="s">
        <v>130</v>
      </c>
      <c r="D44" s="146"/>
      <c r="E44" s="147"/>
      <c r="F44" s="147"/>
      <c r="G44" s="148"/>
      <c r="H44" s="149"/>
      <c r="I44" s="149"/>
      <c r="O44" s="150">
        <v>1</v>
      </c>
    </row>
    <row r="45" spans="1:104" ht="12.75">
      <c r="A45" s="151">
        <v>19</v>
      </c>
      <c r="B45" s="152" t="s">
        <v>131</v>
      </c>
      <c r="C45" s="153" t="s">
        <v>132</v>
      </c>
      <c r="D45" s="154" t="s">
        <v>81</v>
      </c>
      <c r="E45" s="155">
        <v>31.603</v>
      </c>
      <c r="F45" s="208"/>
      <c r="G45" s="156">
        <f>E45*F45</f>
        <v>0</v>
      </c>
      <c r="O45" s="150">
        <v>2</v>
      </c>
      <c r="AA45" s="123">
        <v>12</v>
      </c>
      <c r="AB45" s="123">
        <v>0</v>
      </c>
      <c r="AC45" s="123">
        <v>19</v>
      </c>
      <c r="AZ45" s="123">
        <v>1</v>
      </c>
      <c r="BA45" s="123">
        <f>IF(AZ45=1,G45,0)</f>
        <v>0</v>
      </c>
      <c r="BB45" s="123">
        <f>IF(AZ45=2,G45,0)</f>
        <v>0</v>
      </c>
      <c r="BC45" s="123">
        <f>IF(AZ45=3,G45,0)</f>
        <v>0</v>
      </c>
      <c r="BD45" s="123">
        <f>IF(AZ45=4,G45,0)</f>
        <v>0</v>
      </c>
      <c r="BE45" s="123">
        <f>IF(AZ45=5,G45,0)</f>
        <v>0</v>
      </c>
      <c r="CZ45" s="123">
        <v>0</v>
      </c>
    </row>
    <row r="46" spans="1:57" ht="12.75">
      <c r="A46" s="163"/>
      <c r="B46" s="164" t="s">
        <v>68</v>
      </c>
      <c r="C46" s="165" t="str">
        <f>CONCATENATE(B44," ",C44)</f>
        <v>99 Přesun hmot</v>
      </c>
      <c r="D46" s="163"/>
      <c r="E46" s="166"/>
      <c r="F46" s="166"/>
      <c r="G46" s="167">
        <f>SUM(G44:G45)</f>
        <v>0</v>
      </c>
      <c r="O46" s="150">
        <v>4</v>
      </c>
      <c r="BA46" s="168">
        <f>SUM(BA44:BA45)</f>
        <v>0</v>
      </c>
      <c r="BB46" s="168">
        <f>SUM(BB44:BB45)</f>
        <v>0</v>
      </c>
      <c r="BC46" s="168">
        <f>SUM(BC44:BC45)</f>
        <v>0</v>
      </c>
      <c r="BD46" s="168">
        <f>SUM(BD44:BD45)</f>
        <v>0</v>
      </c>
      <c r="BE46" s="168">
        <f>SUM(BE44:BE45)</f>
        <v>0</v>
      </c>
    </row>
    <row r="47" spans="1:15" ht="12.75">
      <c r="A47" s="143" t="s">
        <v>65</v>
      </c>
      <c r="B47" s="144" t="s">
        <v>133</v>
      </c>
      <c r="C47" s="145" t="s">
        <v>134</v>
      </c>
      <c r="D47" s="146"/>
      <c r="E47" s="147"/>
      <c r="F47" s="147"/>
      <c r="G47" s="148"/>
      <c r="H47" s="149"/>
      <c r="I47" s="149"/>
      <c r="O47" s="150">
        <v>1</v>
      </c>
    </row>
    <row r="48" spans="1:104" ht="22.5">
      <c r="A48" s="151">
        <v>20</v>
      </c>
      <c r="B48" s="152" t="s">
        <v>135</v>
      </c>
      <c r="C48" s="153" t="s">
        <v>136</v>
      </c>
      <c r="D48" s="154" t="s">
        <v>77</v>
      </c>
      <c r="E48" s="155">
        <v>20.92</v>
      </c>
      <c r="F48" s="208"/>
      <c r="G48" s="156">
        <f>E48*F48</f>
        <v>0</v>
      </c>
      <c r="O48" s="150">
        <v>2</v>
      </c>
      <c r="AA48" s="123">
        <v>12</v>
      </c>
      <c r="AB48" s="123">
        <v>0</v>
      </c>
      <c r="AC48" s="123">
        <v>20</v>
      </c>
      <c r="AZ48" s="123">
        <v>2</v>
      </c>
      <c r="BA48" s="123">
        <f>IF(AZ48=1,G48,0)</f>
        <v>0</v>
      </c>
      <c r="BB48" s="123">
        <f>IF(AZ48=2,G48,0)</f>
        <v>0</v>
      </c>
      <c r="BC48" s="123">
        <f>IF(AZ48=3,G48,0)</f>
        <v>0</v>
      </c>
      <c r="BD48" s="123">
        <f>IF(AZ48=4,G48,0)</f>
        <v>0</v>
      </c>
      <c r="BE48" s="123">
        <f>IF(AZ48=5,G48,0)</f>
        <v>0</v>
      </c>
      <c r="CZ48" s="123">
        <v>0.00021</v>
      </c>
    </row>
    <row r="49" spans="1:104" ht="22.5">
      <c r="A49" s="151">
        <v>21</v>
      </c>
      <c r="B49" s="152" t="s">
        <v>137</v>
      </c>
      <c r="C49" s="153" t="s">
        <v>138</v>
      </c>
      <c r="D49" s="154" t="s">
        <v>77</v>
      </c>
      <c r="E49" s="155">
        <v>20.92</v>
      </c>
      <c r="F49" s="208"/>
      <c r="G49" s="156">
        <f>E49*F49</f>
        <v>0</v>
      </c>
      <c r="O49" s="150">
        <v>2</v>
      </c>
      <c r="AA49" s="123">
        <v>12</v>
      </c>
      <c r="AB49" s="123">
        <v>0</v>
      </c>
      <c r="AC49" s="123">
        <v>21</v>
      </c>
      <c r="AZ49" s="123">
        <v>2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0.00158</v>
      </c>
    </row>
    <row r="50" spans="1:104" ht="12.75">
      <c r="A50" s="151">
        <v>22</v>
      </c>
      <c r="B50" s="152" t="s">
        <v>139</v>
      </c>
      <c r="C50" s="153" t="s">
        <v>140</v>
      </c>
      <c r="D50" s="154" t="s">
        <v>54</v>
      </c>
      <c r="E50" s="155">
        <v>59.16</v>
      </c>
      <c r="F50" s="208"/>
      <c r="G50" s="156">
        <f>E50*F50</f>
        <v>0</v>
      </c>
      <c r="O50" s="150">
        <v>2</v>
      </c>
      <c r="AA50" s="123">
        <v>12</v>
      </c>
      <c r="AB50" s="123">
        <v>0</v>
      </c>
      <c r="AC50" s="123">
        <v>22</v>
      </c>
      <c r="AZ50" s="123">
        <v>2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0</v>
      </c>
    </row>
    <row r="51" spans="1:57" ht="12.75">
      <c r="A51" s="163"/>
      <c r="B51" s="164" t="s">
        <v>68</v>
      </c>
      <c r="C51" s="165" t="str">
        <f>CONCATENATE(B47," ",C47)</f>
        <v>711 Izolace proti vodě a zemní vlhkosti</v>
      </c>
      <c r="D51" s="163"/>
      <c r="E51" s="166"/>
      <c r="F51" s="166"/>
      <c r="G51" s="167">
        <f>SUM(G47:G50)</f>
        <v>0</v>
      </c>
      <c r="O51" s="150">
        <v>4</v>
      </c>
      <c r="BA51" s="168">
        <f>SUM(BA47:BA50)</f>
        <v>0</v>
      </c>
      <c r="BB51" s="168">
        <f>SUM(BB47:BB50)</f>
        <v>0</v>
      </c>
      <c r="BC51" s="168">
        <f>SUM(BC47:BC50)</f>
        <v>0</v>
      </c>
      <c r="BD51" s="168">
        <f>SUM(BD47:BD50)</f>
        <v>0</v>
      </c>
      <c r="BE51" s="168">
        <f>SUM(BE47:BE50)</f>
        <v>0</v>
      </c>
    </row>
    <row r="52" spans="1:15" ht="12.75">
      <c r="A52" s="143" t="s">
        <v>65</v>
      </c>
      <c r="B52" s="144" t="s">
        <v>141</v>
      </c>
      <c r="C52" s="145" t="s">
        <v>142</v>
      </c>
      <c r="D52" s="146"/>
      <c r="E52" s="147"/>
      <c r="F52" s="147"/>
      <c r="G52" s="148"/>
      <c r="H52" s="149"/>
      <c r="I52" s="149"/>
      <c r="O52" s="150">
        <v>1</v>
      </c>
    </row>
    <row r="53" spans="1:104" ht="12.75">
      <c r="A53" s="151">
        <v>23</v>
      </c>
      <c r="B53" s="152" t="s">
        <v>143</v>
      </c>
      <c r="C53" s="153" t="s">
        <v>144</v>
      </c>
      <c r="D53" s="154" t="s">
        <v>110</v>
      </c>
      <c r="E53" s="155">
        <v>52</v>
      </c>
      <c r="F53" s="208"/>
      <c r="G53" s="156">
        <f>E53*F53</f>
        <v>0</v>
      </c>
      <c r="O53" s="150">
        <v>2</v>
      </c>
      <c r="AA53" s="123">
        <v>12</v>
      </c>
      <c r="AB53" s="123">
        <v>0</v>
      </c>
      <c r="AC53" s="123">
        <v>23</v>
      </c>
      <c r="AZ53" s="123">
        <v>2</v>
      </c>
      <c r="BA53" s="123">
        <f>IF(AZ53=1,G53,0)</f>
        <v>0</v>
      </c>
      <c r="BB53" s="123">
        <f>IF(AZ53=2,G53,0)</f>
        <v>0</v>
      </c>
      <c r="BC53" s="123">
        <f>IF(AZ53=3,G53,0)</f>
        <v>0</v>
      </c>
      <c r="BD53" s="123">
        <f>IF(AZ53=4,G53,0)</f>
        <v>0</v>
      </c>
      <c r="BE53" s="123">
        <f>IF(AZ53=5,G53,0)</f>
        <v>0</v>
      </c>
      <c r="CZ53" s="123">
        <v>6E-05</v>
      </c>
    </row>
    <row r="54" spans="1:104" ht="12.75">
      <c r="A54" s="151">
        <v>24</v>
      </c>
      <c r="B54" s="152" t="s">
        <v>145</v>
      </c>
      <c r="C54" s="153" t="s">
        <v>146</v>
      </c>
      <c r="D54" s="154" t="s">
        <v>147</v>
      </c>
      <c r="E54" s="155">
        <v>75.4</v>
      </c>
      <c r="F54" s="208"/>
      <c r="G54" s="156">
        <f>E54*F54</f>
        <v>0</v>
      </c>
      <c r="O54" s="150">
        <v>2</v>
      </c>
      <c r="AA54" s="123">
        <v>12</v>
      </c>
      <c r="AB54" s="123">
        <v>1</v>
      </c>
      <c r="AC54" s="123">
        <v>24</v>
      </c>
      <c r="AZ54" s="123">
        <v>2</v>
      </c>
      <c r="BA54" s="123">
        <f>IF(AZ54=1,G54,0)</f>
        <v>0</v>
      </c>
      <c r="BB54" s="123">
        <f>IF(AZ54=2,G54,0)</f>
        <v>0</v>
      </c>
      <c r="BC54" s="123">
        <f>IF(AZ54=3,G54,0)</f>
        <v>0</v>
      </c>
      <c r="BD54" s="123">
        <f>IF(AZ54=4,G54,0)</f>
        <v>0</v>
      </c>
      <c r="BE54" s="123">
        <f>IF(AZ54=5,G54,0)</f>
        <v>0</v>
      </c>
      <c r="CZ54" s="123">
        <v>0.001</v>
      </c>
    </row>
    <row r="55" spans="1:104" ht="12.75">
      <c r="A55" s="151">
        <v>25</v>
      </c>
      <c r="B55" s="152" t="s">
        <v>148</v>
      </c>
      <c r="C55" s="153" t="s">
        <v>149</v>
      </c>
      <c r="D55" s="154" t="s">
        <v>150</v>
      </c>
      <c r="E55" s="155">
        <v>0.035</v>
      </c>
      <c r="F55" s="208"/>
      <c r="G55" s="156">
        <f>E55*F55</f>
        <v>0</v>
      </c>
      <c r="O55" s="150">
        <v>2</v>
      </c>
      <c r="AA55" s="123">
        <v>12</v>
      </c>
      <c r="AB55" s="123">
        <v>1</v>
      </c>
      <c r="AC55" s="123">
        <v>25</v>
      </c>
      <c r="AZ55" s="123">
        <v>2</v>
      </c>
      <c r="BA55" s="123">
        <f>IF(AZ55=1,G55,0)</f>
        <v>0</v>
      </c>
      <c r="BB55" s="123">
        <f>IF(AZ55=2,G55,0)</f>
        <v>0</v>
      </c>
      <c r="BC55" s="123">
        <f>IF(AZ55=3,G55,0)</f>
        <v>0</v>
      </c>
      <c r="BD55" s="123">
        <f>IF(AZ55=4,G55,0)</f>
        <v>0</v>
      </c>
      <c r="BE55" s="123">
        <f>IF(AZ55=5,G55,0)</f>
        <v>0</v>
      </c>
      <c r="CZ55" s="123">
        <v>1</v>
      </c>
    </row>
    <row r="56" spans="1:104" ht="12.75">
      <c r="A56" s="151">
        <v>26</v>
      </c>
      <c r="B56" s="152" t="s">
        <v>151</v>
      </c>
      <c r="C56" s="153" t="s">
        <v>152</v>
      </c>
      <c r="D56" s="154" t="s">
        <v>150</v>
      </c>
      <c r="E56" s="155">
        <v>0.04</v>
      </c>
      <c r="F56" s="208"/>
      <c r="G56" s="156">
        <f>E56*F56</f>
        <v>0</v>
      </c>
      <c r="O56" s="150">
        <v>2</v>
      </c>
      <c r="AA56" s="123">
        <v>12</v>
      </c>
      <c r="AB56" s="123">
        <v>1</v>
      </c>
      <c r="AC56" s="123">
        <v>26</v>
      </c>
      <c r="AZ56" s="123">
        <v>2</v>
      </c>
      <c r="BA56" s="123">
        <f>IF(AZ56=1,G56,0)</f>
        <v>0</v>
      </c>
      <c r="BB56" s="123">
        <f>IF(AZ56=2,G56,0)</f>
        <v>0</v>
      </c>
      <c r="BC56" s="123">
        <f>IF(AZ56=3,G56,0)</f>
        <v>0</v>
      </c>
      <c r="BD56" s="123">
        <f>IF(AZ56=4,G56,0)</f>
        <v>0</v>
      </c>
      <c r="BE56" s="123">
        <f>IF(AZ56=5,G56,0)</f>
        <v>0</v>
      </c>
      <c r="CZ56" s="123">
        <v>1</v>
      </c>
    </row>
    <row r="57" spans="1:104" ht="12.75">
      <c r="A57" s="151">
        <v>27</v>
      </c>
      <c r="B57" s="152" t="s">
        <v>153</v>
      </c>
      <c r="C57" s="153" t="s">
        <v>154</v>
      </c>
      <c r="D57" s="154" t="s">
        <v>54</v>
      </c>
      <c r="E57" s="155">
        <v>171.16</v>
      </c>
      <c r="F57" s="208"/>
      <c r="G57" s="156">
        <f>E57*F57</f>
        <v>0</v>
      </c>
      <c r="O57" s="150">
        <v>2</v>
      </c>
      <c r="AA57" s="123">
        <v>12</v>
      </c>
      <c r="AB57" s="123">
        <v>0</v>
      </c>
      <c r="AC57" s="123">
        <v>27</v>
      </c>
      <c r="AZ57" s="123">
        <v>2</v>
      </c>
      <c r="BA57" s="123">
        <f>IF(AZ57=1,G57,0)</f>
        <v>0</v>
      </c>
      <c r="BB57" s="123">
        <f>IF(AZ57=2,G57,0)</f>
        <v>0</v>
      </c>
      <c r="BC57" s="123">
        <f>IF(AZ57=3,G57,0)</f>
        <v>0</v>
      </c>
      <c r="BD57" s="123">
        <f>IF(AZ57=4,G57,0)</f>
        <v>0</v>
      </c>
      <c r="BE57" s="123">
        <f>IF(AZ57=5,G57,0)</f>
        <v>0</v>
      </c>
      <c r="CZ57" s="123">
        <v>0</v>
      </c>
    </row>
    <row r="58" spans="1:57" ht="12.75">
      <c r="A58" s="163"/>
      <c r="B58" s="164" t="s">
        <v>68</v>
      </c>
      <c r="C58" s="165" t="str">
        <f>CONCATENATE(B52," ",C52)</f>
        <v>767 Konstrukce zámečnické</v>
      </c>
      <c r="D58" s="163"/>
      <c r="E58" s="166"/>
      <c r="F58" s="166"/>
      <c r="G58" s="167">
        <f>SUM(G52:G57)</f>
        <v>0</v>
      </c>
      <c r="O58" s="150">
        <v>4</v>
      </c>
      <c r="BA58" s="168">
        <f>SUM(BA52:BA57)</f>
        <v>0</v>
      </c>
      <c r="BB58" s="168">
        <f>SUM(BB52:BB57)</f>
        <v>0</v>
      </c>
      <c r="BC58" s="168">
        <f>SUM(BC52:BC57)</f>
        <v>0</v>
      </c>
      <c r="BD58" s="168">
        <f>SUM(BD52:BD57)</f>
        <v>0</v>
      </c>
      <c r="BE58" s="168">
        <f>SUM(BE52:BE57)</f>
        <v>0</v>
      </c>
    </row>
    <row r="59" spans="1:15" ht="12.75">
      <c r="A59" s="143" t="s">
        <v>65</v>
      </c>
      <c r="B59" s="144" t="s">
        <v>155</v>
      </c>
      <c r="C59" s="145" t="s">
        <v>156</v>
      </c>
      <c r="D59" s="146"/>
      <c r="E59" s="147"/>
      <c r="F59" s="147"/>
      <c r="G59" s="148"/>
      <c r="H59" s="149"/>
      <c r="I59" s="149"/>
      <c r="O59" s="150">
        <v>1</v>
      </c>
    </row>
    <row r="60" spans="1:104" ht="12.75">
      <c r="A60" s="151">
        <v>28</v>
      </c>
      <c r="B60" s="152" t="s">
        <v>157</v>
      </c>
      <c r="C60" s="153" t="s">
        <v>158</v>
      </c>
      <c r="D60" s="154" t="s">
        <v>110</v>
      </c>
      <c r="E60" s="155">
        <v>52</v>
      </c>
      <c r="F60" s="208"/>
      <c r="G60" s="156">
        <f>E60*F60</f>
        <v>0</v>
      </c>
      <c r="O60" s="150">
        <v>2</v>
      </c>
      <c r="AA60" s="123">
        <v>12</v>
      </c>
      <c r="AB60" s="123">
        <v>0</v>
      </c>
      <c r="AC60" s="123">
        <v>28</v>
      </c>
      <c r="AZ60" s="123">
        <v>2</v>
      </c>
      <c r="BA60" s="123">
        <f>IF(AZ60=1,G60,0)</f>
        <v>0</v>
      </c>
      <c r="BB60" s="123">
        <f>IF(AZ60=2,G60,0)</f>
        <v>0</v>
      </c>
      <c r="BC60" s="123">
        <f>IF(AZ60=3,G60,0)</f>
        <v>0</v>
      </c>
      <c r="BD60" s="123">
        <f>IF(AZ60=4,G60,0)</f>
        <v>0</v>
      </c>
      <c r="BE60" s="123">
        <f>IF(AZ60=5,G60,0)</f>
        <v>0</v>
      </c>
      <c r="CZ60" s="123">
        <v>7E-05</v>
      </c>
    </row>
    <row r="61" spans="1:57" ht="12.75">
      <c r="A61" s="163"/>
      <c r="B61" s="164" t="s">
        <v>68</v>
      </c>
      <c r="C61" s="165" t="str">
        <f>CONCATENATE(B59," ",C59)</f>
        <v>783 Dokončovací práce - nátěry</v>
      </c>
      <c r="D61" s="163"/>
      <c r="E61" s="166"/>
      <c r="F61" s="166"/>
      <c r="G61" s="167">
        <f>SUM(G59:G60)</f>
        <v>0</v>
      </c>
      <c r="O61" s="150">
        <v>4</v>
      </c>
      <c r="BA61" s="168">
        <f>SUM(BA59:BA60)</f>
        <v>0</v>
      </c>
      <c r="BB61" s="168">
        <f>SUM(BB59:BB60)</f>
        <v>0</v>
      </c>
      <c r="BC61" s="168">
        <f>SUM(BC59:BC60)</f>
        <v>0</v>
      </c>
      <c r="BD61" s="168">
        <f>SUM(BD59:BD60)</f>
        <v>0</v>
      </c>
      <c r="BE61" s="168">
        <f>SUM(BE59:BE60)</f>
        <v>0</v>
      </c>
    </row>
    <row r="62" spans="1:7" ht="12.75">
      <c r="A62" s="124"/>
      <c r="B62" s="124"/>
      <c r="C62" s="124"/>
      <c r="D62" s="124"/>
      <c r="E62" s="124"/>
      <c r="F62" s="124"/>
      <c r="G62" s="124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spans="1:7" ht="12.75">
      <c r="A85" s="169"/>
      <c r="B85" s="169"/>
      <c r="C85" s="169"/>
      <c r="D85" s="169"/>
      <c r="E85" s="169"/>
      <c r="F85" s="169"/>
      <c r="G85" s="169"/>
    </row>
    <row r="86" spans="1:7" ht="12.75">
      <c r="A86" s="169"/>
      <c r="B86" s="169"/>
      <c r="C86" s="169"/>
      <c r="D86" s="169"/>
      <c r="E86" s="169"/>
      <c r="F86" s="169"/>
      <c r="G86" s="169"/>
    </row>
    <row r="87" spans="1:7" ht="12.75">
      <c r="A87" s="169"/>
      <c r="B87" s="169"/>
      <c r="C87" s="169"/>
      <c r="D87" s="169"/>
      <c r="E87" s="169"/>
      <c r="F87" s="169"/>
      <c r="G87" s="169"/>
    </row>
    <row r="88" spans="1:7" ht="12.75">
      <c r="A88" s="169"/>
      <c r="B88" s="169"/>
      <c r="C88" s="169"/>
      <c r="D88" s="169"/>
      <c r="E88" s="169"/>
      <c r="F88" s="169"/>
      <c r="G88" s="169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spans="1:2" ht="12.75">
      <c r="A120" s="170"/>
      <c r="B120" s="170"/>
    </row>
    <row r="121" spans="1:7" ht="12.75">
      <c r="A121" s="169"/>
      <c r="B121" s="169"/>
      <c r="C121" s="172"/>
      <c r="D121" s="172"/>
      <c r="E121" s="173"/>
      <c r="F121" s="172"/>
      <c r="G121" s="174"/>
    </row>
    <row r="122" spans="1:7" ht="12.75">
      <c r="A122" s="175"/>
      <c r="B122" s="175"/>
      <c r="C122" s="169"/>
      <c r="D122" s="169"/>
      <c r="E122" s="176"/>
      <c r="F122" s="169"/>
      <c r="G122" s="169"/>
    </row>
    <row r="123" spans="1:7" ht="12.75">
      <c r="A123" s="169"/>
      <c r="B123" s="169"/>
      <c r="C123" s="169"/>
      <c r="D123" s="169"/>
      <c r="E123" s="176"/>
      <c r="F123" s="169"/>
      <c r="G123" s="169"/>
    </row>
    <row r="124" spans="1:7" ht="12.75">
      <c r="A124" s="169"/>
      <c r="B124" s="169"/>
      <c r="C124" s="169"/>
      <c r="D124" s="169"/>
      <c r="E124" s="176"/>
      <c r="F124" s="169"/>
      <c r="G124" s="169"/>
    </row>
    <row r="125" spans="1:7" ht="12.75">
      <c r="A125" s="169"/>
      <c r="B125" s="169"/>
      <c r="C125" s="169"/>
      <c r="D125" s="169"/>
      <c r="E125" s="176"/>
      <c r="F125" s="169"/>
      <c r="G125" s="169"/>
    </row>
    <row r="126" spans="1:7" ht="12.75">
      <c r="A126" s="169"/>
      <c r="B126" s="169"/>
      <c r="C126" s="169"/>
      <c r="D126" s="169"/>
      <c r="E126" s="176"/>
      <c r="F126" s="169"/>
      <c r="G126" s="169"/>
    </row>
    <row r="127" spans="1:7" ht="12.75">
      <c r="A127" s="169"/>
      <c r="B127" s="169"/>
      <c r="C127" s="169"/>
      <c r="D127" s="169"/>
      <c r="E127" s="176"/>
      <c r="F127" s="169"/>
      <c r="G127" s="169"/>
    </row>
    <row r="128" spans="1:7" ht="12.75">
      <c r="A128" s="169"/>
      <c r="B128" s="169"/>
      <c r="C128" s="169"/>
      <c r="D128" s="169"/>
      <c r="E128" s="176"/>
      <c r="F128" s="169"/>
      <c r="G128" s="169"/>
    </row>
    <row r="129" spans="1:7" ht="12.75">
      <c r="A129" s="169"/>
      <c r="B129" s="169"/>
      <c r="C129" s="169"/>
      <c r="D129" s="169"/>
      <c r="E129" s="176"/>
      <c r="F129" s="169"/>
      <c r="G129" s="169"/>
    </row>
    <row r="130" spans="1:7" ht="12.75">
      <c r="A130" s="169"/>
      <c r="B130" s="169"/>
      <c r="C130" s="169"/>
      <c r="D130" s="169"/>
      <c r="E130" s="176"/>
      <c r="F130" s="169"/>
      <c r="G130" s="169"/>
    </row>
    <row r="131" spans="1:7" ht="12.75">
      <c r="A131" s="169"/>
      <c r="B131" s="169"/>
      <c r="C131" s="169"/>
      <c r="D131" s="169"/>
      <c r="E131" s="176"/>
      <c r="F131" s="169"/>
      <c r="G131" s="169"/>
    </row>
    <row r="132" spans="1:7" ht="12.75">
      <c r="A132" s="169"/>
      <c r="B132" s="169"/>
      <c r="C132" s="169"/>
      <c r="D132" s="169"/>
      <c r="E132" s="176"/>
      <c r="F132" s="169"/>
      <c r="G132" s="169"/>
    </row>
    <row r="133" spans="1:7" ht="12.75">
      <c r="A133" s="169"/>
      <c r="B133" s="169"/>
      <c r="C133" s="169"/>
      <c r="D133" s="169"/>
      <c r="E133" s="176"/>
      <c r="F133" s="169"/>
      <c r="G133" s="169"/>
    </row>
    <row r="134" spans="1:7" ht="12.75">
      <c r="A134" s="169"/>
      <c r="B134" s="169"/>
      <c r="C134" s="169"/>
      <c r="D134" s="169"/>
      <c r="E134" s="176"/>
      <c r="F134" s="169"/>
      <c r="G134" s="169"/>
    </row>
  </sheetData>
  <sheetProtection/>
  <mergeCells count="13">
    <mergeCell ref="A1:G1"/>
    <mergeCell ref="A3:B3"/>
    <mergeCell ref="A4:B4"/>
    <mergeCell ref="E4:G4"/>
    <mergeCell ref="C9:D9"/>
    <mergeCell ref="C11:D11"/>
    <mergeCell ref="C13:D13"/>
    <mergeCell ref="C14:D14"/>
    <mergeCell ref="C36:D36"/>
    <mergeCell ref="C42:D42"/>
    <mergeCell ref="C17:D17"/>
    <mergeCell ref="C23:G23"/>
    <mergeCell ref="C25:D25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drozd</cp:lastModifiedBy>
  <dcterms:created xsi:type="dcterms:W3CDTF">2016-11-28T16:35:50Z</dcterms:created>
  <dcterms:modified xsi:type="dcterms:W3CDTF">2017-05-02T06:09:01Z</dcterms:modified>
  <cp:category/>
  <cp:version/>
  <cp:contentType/>
  <cp:contentStatus/>
</cp:coreProperties>
</file>