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85" firstSheet="2" activeTab="16"/>
  </bookViews>
  <sheets>
    <sheet name="Souhrnný rozpočet" sheetId="1" r:id="rId1"/>
    <sheet name="II. etapa projektu" sheetId="2" r:id="rId2"/>
    <sheet name="1.1" sheetId="3" r:id="rId3"/>
    <sheet name="1.2" sheetId="4" r:id="rId4"/>
    <sheet name="1.3" sheetId="5" r:id="rId5"/>
    <sheet name="1.4" sheetId="6" r:id="rId6"/>
    <sheet name="2.1" sheetId="7" r:id="rId7"/>
    <sheet name="2.2" sheetId="8" r:id="rId8"/>
    <sheet name="2.3" sheetId="9" r:id="rId9"/>
    <sheet name="2.4" sheetId="10" r:id="rId10"/>
    <sheet name="3.1." sheetId="11" r:id="rId11"/>
    <sheet name="3.2" sheetId="12" r:id="rId12"/>
    <sheet name="3.3" sheetId="13" r:id="rId13"/>
    <sheet name="3.4" sheetId="14" r:id="rId14"/>
    <sheet name="3.5" sheetId="15" r:id="rId15"/>
    <sheet name="4.1" sheetId="16" r:id="rId16"/>
    <sheet name="4.2" sheetId="17" r:id="rId17"/>
  </sheets>
  <definedNames/>
  <calcPr fullCalcOnLoad="1"/>
</workbook>
</file>

<file path=xl/sharedStrings.xml><?xml version="1.0" encoding="utf-8"?>
<sst xmlns="http://schemas.openxmlformats.org/spreadsheetml/2006/main" count="664" uniqueCount="183">
  <si>
    <t>1. Fáze invadace ryb</t>
  </si>
  <si>
    <t>2. Fáze inkubace glochidií</t>
  </si>
  <si>
    <t>Celkem</t>
  </si>
  <si>
    <t>Celkem v Kč bez DPH</t>
  </si>
  <si>
    <t>Jednotka</t>
  </si>
  <si>
    <t>cyklus/rok</t>
  </si>
  <si>
    <t>kus</t>
  </si>
  <si>
    <t>cyklus</t>
  </si>
  <si>
    <t>zajištění/rok</t>
  </si>
  <si>
    <t>kontrola/měsíc</t>
  </si>
  <si>
    <t>kontrola/rok</t>
  </si>
  <si>
    <t>vyhodnocení/rok</t>
  </si>
  <si>
    <t>péče/rok</t>
  </si>
  <si>
    <t>vysazení/rok</t>
  </si>
  <si>
    <t>zpráva/rok</t>
  </si>
  <si>
    <t>1.1 zajištění ryb + jejich držení před infikací</t>
  </si>
  <si>
    <t>Ujetých km</t>
  </si>
  <si>
    <t>Počet opakování</t>
  </si>
  <si>
    <t>Místo odjezdu</t>
  </si>
  <si>
    <t>ročně</t>
  </si>
  <si>
    <t>Husinec</t>
  </si>
  <si>
    <t>Spálenec</t>
  </si>
  <si>
    <t>Interval opakování</t>
  </si>
  <si>
    <t>týdně</t>
  </si>
  <si>
    <t>Celkem hodin</t>
  </si>
  <si>
    <t>Počet hodin na opakování</t>
  </si>
  <si>
    <t xml:space="preserve"> </t>
  </si>
  <si>
    <t>Celkem ujetých km</t>
  </si>
  <si>
    <t xml:space="preserve">Nákup 50 ks klecí nebo podobných zařízení na držení divokých ryb ve vodních tocích </t>
  </si>
  <si>
    <t>Místo příjezdu</t>
  </si>
  <si>
    <t>Uložení  50 ks divokých ryb do připravených klecí nebo podobných zařízení ve vodních tocích v povodí Horní Blanice</t>
  </si>
  <si>
    <t>Zajištění 200 ks odchovaných ryb ve spolupráci s rybí líhní Husinec</t>
  </si>
  <si>
    <t>denně</t>
  </si>
  <si>
    <t>Dobrá</t>
  </si>
  <si>
    <t>Laborarorní nádobí (pipety, vzorkovničky, petriho misky)</t>
  </si>
  <si>
    <t xml:space="preserve">Vyhledání matek gravidních adultních perlorodek a odběr vzorku glochidií  </t>
  </si>
  <si>
    <t>Kontrola vzorku pro stanovení vývoje a životaschopnosti glochidií pod mikroskopem</t>
  </si>
  <si>
    <t xml:space="preserve">Vyhledání matek 50 ex gravidních adultních perlorodek a odběr glochidií  </t>
  </si>
  <si>
    <t>Doprava glochidíí do místa invadace divokých ryb</t>
  </si>
  <si>
    <t>Doprava glochidíí do místa invadace odchovaných ryb</t>
  </si>
  <si>
    <t>Invadace 50 ks divokých ryb v připravené vodní lázni</t>
  </si>
  <si>
    <t>Po invadaci opětovné uložení  50 ks divokých ryb z klecí nebo podobných zařízení ve vodních tocích v povodí Horní Blanice</t>
  </si>
  <si>
    <t>Před invadací vyložení  50 ks divokých ryb z klecí nebo podobných zařízení ve vodních tocích v povodí Horní Blanice</t>
  </si>
  <si>
    <t>Invadace 200 ks odchovaných ryb v připravené vodní lázni</t>
  </si>
  <si>
    <t>Péče o chované ryby (200ks) pracovníky rybí líhně Husinec (kontrola vitality ryb a separace nemocných, každodenní krmení granulemi) - paušálně po dobu 8 měsíce</t>
  </si>
  <si>
    <t>Péče o 50 ks divokých ryb uložených v klecích nebo podobných zařízení ve vodních tocích v povodí Horní Blanice (konroluju se vitalita ryb, neporušenost klecí a průtočnost ok síťoviny pro dopravu přirozené potravy)</t>
  </si>
  <si>
    <t>Potrava pro 200ks odchovaných ryb držených na rybí líhni (granulu)</t>
  </si>
  <si>
    <t xml:space="preserve">Naložení a převoz 40 ks chovaných ryb z rybí líhně Husinec </t>
  </si>
  <si>
    <t>Materiál pro invadování ryb (Nádoba 200l, síťky,  sítě, vezírky, poběrák)</t>
  </si>
  <si>
    <t>Materiál (vzduchovací kamínky 10 ks)</t>
  </si>
  <si>
    <t xml:space="preserve">Postupné srovnání chemicko-fyzikálních vlastností vody v nádobě s přivezenými rybami do podoby místní vody odchovného zařízení </t>
  </si>
  <si>
    <t xml:space="preserve">Údržba vodu a vzduch rozvodných zařízení, čištění a dezinfekce akvarijních nádob, výměna vodu rozvádějících hadiček. </t>
  </si>
  <si>
    <t xml:space="preserve">Kontrola chovaných ryb, separace nemocných ryb do karantény, krmení, odstraňování výkalů a zbytků potravy. </t>
  </si>
  <si>
    <t>Materiál (rozvodné hadičky, filtry, vzduchovací kamínky, dezinfekce a čistící prostředky)</t>
  </si>
  <si>
    <t>Odsávání jemného sedimentu z prostor akvarijních nádob, jímacích nádrží a průtočných sít</t>
  </si>
  <si>
    <t>Vyhledávání juvenilních perlorodek a ukládání do odchovných boxů</t>
  </si>
  <si>
    <t>Materiál (osvětlovací lampa, pipety, petriho misky, plastové dózy 1l - odchovné dózy 10ks)</t>
  </si>
  <si>
    <t xml:space="preserve">Kontrola chovaných perlorodek, separace nemocných a mrtvých,  odstraňování výkalů a zbytků potravy. </t>
  </si>
  <si>
    <t>získávání detritu z vybraných pramenišť z povodí Horní Banice</t>
  </si>
  <si>
    <t>obden</t>
  </si>
  <si>
    <t>Materiál (síta pro cedění detritu)</t>
  </si>
  <si>
    <t>Pořízení fotodokumentace chovaných perlorodek</t>
  </si>
  <si>
    <t>Ukládání perlorodek do odchovných klícek</t>
  </si>
  <si>
    <t>Doprava na místo uložení v povodí Teplé Vltavy</t>
  </si>
  <si>
    <t>Doprava na místo uložení v povodí Horní Blanice</t>
  </si>
  <si>
    <t>Navykání perlorodek na chemickofyzikální vlastnosti vody toku</t>
  </si>
  <si>
    <t>Zbytiny</t>
  </si>
  <si>
    <t>Pěkná</t>
  </si>
  <si>
    <t>Připevnění kotvícího kamene k odchovné klícce a uložení do toku do vhodného mikrohabitatu</t>
  </si>
  <si>
    <t>Materiál - lavinová šňůra na fixaci klícek</t>
  </si>
  <si>
    <t>3.4 vyhodnocování vývoje juvenilních perlorodek říčních v klíckách a pořízení vstupních dat pro hodnocení přírůstku schránek a přežívání</t>
  </si>
  <si>
    <t>Doprava klícky z na místa uložení v povodí Teplé Vltavy</t>
  </si>
  <si>
    <t>Doprava klícky z místa uložení v povodí Horní Blanice</t>
  </si>
  <si>
    <t>Separace perlorodek z odchovných klícek</t>
  </si>
  <si>
    <t>Pořízení fotodokumentace separovaných perlorodek</t>
  </si>
  <si>
    <t>Ukládání zkontrolovaných perlorodek zzpět do odchovných klícek</t>
  </si>
  <si>
    <t xml:space="preserve">Okótování perlorodek na fotografiích v PC a pořízení primárních vstupních a výstupních dat </t>
  </si>
  <si>
    <t>Materiál - lavinová šňůra na fixaci klícek, pipety.</t>
  </si>
  <si>
    <t>Vyřezání otvorů do stěn a víka plastové dózy se zámkem</t>
  </si>
  <si>
    <t>Nastřížení síťoviny uhelon a nalepení pro překrytí otvorů v dóze</t>
  </si>
  <si>
    <t>Provrtání kotvícího kamene</t>
  </si>
  <si>
    <t>Zkušební fixace odchovné klícky (plastové dózy) k e kotvícímu kameni pomocí síťoviny a lavinové šňůry</t>
  </si>
  <si>
    <t>Materiál - lavinová šňůra, plastová dóza, uhelon, uzlíková síťovina.</t>
  </si>
  <si>
    <t>Doprava na místo uložení klícek v povodí Teplé Vltavy</t>
  </si>
  <si>
    <t>Doprava na místo uložení klícek v povodí Horní Blanice</t>
  </si>
  <si>
    <t>měsíčně</t>
  </si>
  <si>
    <t>Vyhledávání odchovných klícek v toku.</t>
  </si>
  <si>
    <t xml:space="preserve">Vyvíření jemného sedimentu z prostoru klícky+ jemným kartáčkem očištění krycí síťoviny. </t>
  </si>
  <si>
    <t>Uložení odchovných klícek do toku.</t>
  </si>
  <si>
    <t>Doprava klícek na místo vysazení v povodí Horní Blanice</t>
  </si>
  <si>
    <t>Vytažení klícek ze dna po výsadku</t>
  </si>
  <si>
    <t>Porovnávání vstupních a výstupních dat a vypracování hodnocení</t>
  </si>
  <si>
    <t>kancelářský materiál</t>
  </si>
  <si>
    <t>1.2 převoz ryb a příprava odchovny na uložení ryb ze zimních stanovišť</t>
  </si>
  <si>
    <t>3.3 získání glochidií a infikace hostitelských ryb</t>
  </si>
  <si>
    <t>3.5 péče o infikované hostitelské ryby chované na rybí farmě v povodí Blanice nebo Vltavy přes zimu</t>
  </si>
  <si>
    <t>1.4 každodenní kontrola ryb, krmení a zajišťování chodu  důležitých zařízení pro odchov</t>
  </si>
  <si>
    <t>2.2 odběr sedimentu z akvárií a vyhledávání juvenilních perlorodek říčních</t>
  </si>
  <si>
    <t>2.3 chov juvenilních perlorodek říčních v laboratorních podmínkách</t>
  </si>
  <si>
    <t>2.4 pořízení vstupních dat odchovávaných juvenilů 0+, jejich uložení do odchovných klícek a odvoz do řeky</t>
  </si>
  <si>
    <t>2.1 výroba odchovných klícek, příprava písku zrnitosti 2mm, příprava kotvících kamenů</t>
  </si>
  <si>
    <t xml:space="preserve">3.1 celoroční péče o odchovné klícky ve Vltavě </t>
  </si>
  <si>
    <t>4.1 Vysazení odhovaných perlorodek 6+ do povodí Blanice</t>
  </si>
  <si>
    <t>4.2 porovnání vstupních a výstupních dat uplynulého roku a vypracování zprávy o přežívání a přírůstku perlorodek říčních v klíckách</t>
  </si>
  <si>
    <t>3.2. Kontrola vývoje glochidií adultních perlorodek</t>
  </si>
  <si>
    <t>Celkem náklady - aktivita 1.1</t>
  </si>
  <si>
    <t>Celkem náklady - aktivita 1.2</t>
  </si>
  <si>
    <t>Odchyt 50 ks divokých ryb pracovníky rybí líhně</t>
  </si>
  <si>
    <t>Kontrola  50 ks divokých ryb uložených v klecích nebo podobných zařízení ve vodních tocích v povodí Horní Blanice (kontroluje se vitalita ryb, neporušenost klecí a průtočnost ok síťoviny pro dopravu přirozené potravy)</t>
  </si>
  <si>
    <t>Péče o chované ryby (200ks) pracovníky rybí líhně Husinec (kontrola vitality ryb a separace nemocných, každodenní krmení granulemi - paušálně po dobu 1 měsíce</t>
  </si>
  <si>
    <t>Naložení a převoz 10 ks invadovaných divokých ryb z povodí Blanice</t>
  </si>
  <si>
    <t>Příprava odchovny na uložení ryb (zapojení elektrických a vodurozvodných zařízení)</t>
  </si>
  <si>
    <t>Uložení 50 ks ryb do akvarijních nádob</t>
  </si>
  <si>
    <t>Celkem náklady - aktivita 1.3</t>
  </si>
  <si>
    <t>Celkem náklady - aktivita 1.4</t>
  </si>
  <si>
    <t>Celkem náklady - aktivita 2.1</t>
  </si>
  <si>
    <t>Celkem náklady - aktivita 2.2</t>
  </si>
  <si>
    <t>Celkem náklady - aktivita 2.3</t>
  </si>
  <si>
    <t>Celkem náklady - aktivita 2.4</t>
  </si>
  <si>
    <t>Celkem náklady - aktivita 3.1</t>
  </si>
  <si>
    <t>Celkem náklady - aktivita 3.2</t>
  </si>
  <si>
    <t>Celkem náklady - aktivita 3.3</t>
  </si>
  <si>
    <t>Vytvoření vodní lázně z odebraných glochidií pro invadování 50 ks divokých ryb (metodika v ZP pro perlorodku říční)</t>
  </si>
  <si>
    <t>Vytvoření vodní lázně z odebraných glochidií pro invadování 200 ks odchovaných ryb (metodika v ZP pro perlorodku říční)</t>
  </si>
  <si>
    <t>Celkem náklady - aktivita 3.4</t>
  </si>
  <si>
    <t>Celkem náklady - aktivita 4.1</t>
  </si>
  <si>
    <t>Celkem náklady - aktivita 3.5</t>
  </si>
  <si>
    <t>Vypracování průběžných zpráv</t>
  </si>
  <si>
    <t>Zahrabání klícek do dna v místě výsadku</t>
  </si>
  <si>
    <t>Celkem náklady aktivity 1.</t>
  </si>
  <si>
    <t>3. Fáze vlastní odchov perlorodek</t>
  </si>
  <si>
    <t>4. Ostatní činnosti</t>
  </si>
  <si>
    <t>Celkem náklady aktivity 2.</t>
  </si>
  <si>
    <t>Celkem náklady aktivity 3.</t>
  </si>
  <si>
    <t>Celkem náklady aktivity 4.</t>
  </si>
  <si>
    <t>Uložení  a ukotvení 50 ks klecí nebo podobných zařízení do vodních toků v povodí Horní Blanice</t>
  </si>
  <si>
    <t>1.3 uložení ryb do akvarijních nádob a počátek řízené metamorfózy glochidií (monitoring životního cyklu)</t>
  </si>
  <si>
    <t>Celkem náklady - aktivita 4.2</t>
  </si>
  <si>
    <r>
      <t>Příprava 1dm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 písku frakce 2-3mm</t>
    </r>
  </si>
  <si>
    <t>V letech 2020 - 2021 jsou činnosti aktivity 2.2 zopakovány 2x ročně</t>
  </si>
  <si>
    <t>V letech 2020 - 2021 jsou činnosti aktivity 2.3 zopakovány 2x ročně</t>
  </si>
  <si>
    <t>V letech 2020 - 2021 jsou činnosti aktivity 2.4 zopakovány 2x ročně</t>
  </si>
  <si>
    <t>V roce 2022 budou činnosti aktivity 3.5 zopakovány 3x ročně</t>
  </si>
  <si>
    <t>Souhrnný rozpočet projektu Realizace opatření dle Plánu péče o NPP Blanice a Prameniště Blanice - polopřirozený odchov perlorodek říčních</t>
  </si>
  <si>
    <t>II. Etapa</t>
  </si>
  <si>
    <t>Předpokládané náklady na aktivity dle dílčích činností v II. Etapě projektu v letech 2017 - 2022</t>
  </si>
  <si>
    <t xml:space="preserve">3.2 kontrola vývoje glochidií adultních perlorodek </t>
  </si>
  <si>
    <t>Celkový počet jednotek</t>
  </si>
  <si>
    <t>Celkem náklady II. etapy v Kč vč. DPH</t>
  </si>
  <si>
    <t>CELKEM náklady vč. DPH</t>
  </si>
  <si>
    <t>Péče o juvenily po výsadku (monitoring výsadku, přenos do ideálního mikrohabitatu podle výsledků monitoringu)</t>
  </si>
  <si>
    <t>1.4 Teplotně řízená metamorfóza glochidií na rybých, (každodenní kontrola ryb, krmení a zajišťování chodu  důležitých zařízení pro odchov)</t>
  </si>
  <si>
    <t>4.1 Vysazení odhovaných perlorodek 6+ do refugia Blanice</t>
  </si>
  <si>
    <t>1.3 uložení ryb do akvarijních nádob a počátek řízené metamorfózy glochidií (monitroring životního cyklu)</t>
  </si>
  <si>
    <t>Aktivita</t>
  </si>
  <si>
    <t>Dílčí aktivita</t>
  </si>
  <si>
    <t>1.4 každodenní kontrola 50 ks ryb, krmení a zajišťování chodu  důležitých zařízení pro odchov</t>
  </si>
  <si>
    <t>V letech 2017 - 2021 jsou činnosti aktivity 1.2 zopakovány 2x ročně, v roce 2022 1x ročně</t>
  </si>
  <si>
    <t>V letech 2017 - 2021 jsou činnosti aktivity 1.3 zopakovány 2x ročně, v roce 2022 1x ročně</t>
  </si>
  <si>
    <t>V letech 2017 - 2021 jsou činnosti aktivity 1.4 zopakovány 2x ročně, v roce 2022 1x ročně</t>
  </si>
  <si>
    <t>V rozpočtu aktivity 2.1 jsou uvedeny náklady na výrobu 1 odchovné klícky, každý rok bude vyrobeno 100 klícek</t>
  </si>
  <si>
    <t>V rozpočtu aktivity jsou uvedeny náklady na 1 cyklus kontroly. V letech 2017 - 2021 proběhne 12 cyklů kontrol za rok, v roce 2022 10 cyklů kontrol.</t>
  </si>
  <si>
    <t>Maximální jednotková cena bez DPH</t>
  </si>
  <si>
    <t>Maximální jednotková cena s DPH</t>
  </si>
  <si>
    <t>Celkové maximální náklady na dílčí činnost bez DPH</t>
  </si>
  <si>
    <t>Celkové maximální náklady s DPH</t>
  </si>
  <si>
    <t>Předpokládané maximální náklady na provoz vozidla</t>
  </si>
  <si>
    <t>Předpokládané maximální náklady celkem bez DPH</t>
  </si>
  <si>
    <t>Předpokládané maximální náklady celkem vč. DPH</t>
  </si>
  <si>
    <t>Nabídková cena za hodinu práce vč. DPH</t>
  </si>
  <si>
    <t>Nabídkové náklady celkem bez DPH</t>
  </si>
  <si>
    <t>Nabídkové náklady celkem vč. DPH</t>
  </si>
  <si>
    <t>Nabídková cena materiálu vč. DPH</t>
  </si>
  <si>
    <t>Předpokládaná maximální cena materiálu bez DPH</t>
  </si>
  <si>
    <t>Předpokládaná maximální odměna za práci bez DPH</t>
  </si>
  <si>
    <t>Nabídkové náklady na provoz vozidla  vč. DPH</t>
  </si>
  <si>
    <t>Nabídková cena za ujetý km vč. DPH</t>
  </si>
  <si>
    <t>Nabídková odměna celkem za práci vč. DPH</t>
  </si>
  <si>
    <t>Nabídková jednotková cena s DPH</t>
  </si>
  <si>
    <t>Nabídkové celkové náklady s DPH</t>
  </si>
  <si>
    <t>Nabídková cena materiálu bez DPH</t>
  </si>
  <si>
    <t>Nabídková cena za ujetý km bez DPH</t>
  </si>
  <si>
    <t>Nabídková cena za hodinu práce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</si>
</sst>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\ _K_č"/>
    <numFmt numFmtId="169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3" tint="0.39998000860214233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32" borderId="10" xfId="0" applyFont="1" applyFill="1" applyBorder="1" applyAlignment="1" applyProtection="1">
      <alignment horizontal="left" wrapText="1"/>
      <protection/>
    </xf>
    <xf numFmtId="3" fontId="1" fillId="32" borderId="10" xfId="0" applyNumberFormat="1" applyFont="1" applyFill="1" applyBorder="1" applyAlignment="1" applyProtection="1">
      <alignment horizontal="right" wrapText="1"/>
      <protection/>
    </xf>
    <xf numFmtId="3" fontId="27" fillId="32" borderId="10" xfId="0" applyNumberFormat="1" applyFont="1" applyFill="1" applyBorder="1" applyAlignment="1" applyProtection="1">
      <alignment horizontal="left" wrapText="1"/>
      <protection/>
    </xf>
    <xf numFmtId="3" fontId="27" fillId="33" borderId="10" xfId="0" applyNumberFormat="1" applyFont="1" applyFill="1" applyBorder="1" applyAlignment="1" applyProtection="1">
      <alignment horizontal="left" wrapText="1"/>
      <protection/>
    </xf>
    <xf numFmtId="3" fontId="1" fillId="33" borderId="10" xfId="0" applyNumberFormat="1" applyFont="1" applyFill="1" applyBorder="1" applyAlignment="1" applyProtection="1">
      <alignment horizontal="right" wrapText="1"/>
      <protection/>
    </xf>
    <xf numFmtId="0" fontId="48" fillId="33" borderId="10" xfId="0" applyFont="1" applyFill="1" applyBorder="1" applyAlignment="1" applyProtection="1">
      <alignment horizontal="left" wrapText="1"/>
      <protection/>
    </xf>
    <xf numFmtId="3" fontId="26" fillId="33" borderId="10" xfId="0" applyNumberFormat="1" applyFont="1" applyFill="1" applyBorder="1" applyAlignment="1" applyProtection="1">
      <alignment horizontal="left" wrapText="1"/>
      <protection/>
    </xf>
    <xf numFmtId="0" fontId="27" fillId="33" borderId="10" xfId="0" applyFont="1" applyFill="1" applyBorder="1" applyAlignment="1" applyProtection="1">
      <alignment horizontal="left" wrapText="1"/>
      <protection/>
    </xf>
    <xf numFmtId="0" fontId="26" fillId="32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justify" vertical="center"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168" fontId="1" fillId="0" borderId="10" xfId="48" applyNumberFormat="1" applyBorder="1">
      <alignment/>
      <protection/>
    </xf>
    <xf numFmtId="0" fontId="9" fillId="35" borderId="10" xfId="0" applyFont="1" applyFill="1" applyBorder="1" applyAlignment="1">
      <alignment horizontal="justify" vertical="center"/>
    </xf>
    <xf numFmtId="168" fontId="1" fillId="33" borderId="10" xfId="48" applyNumberFormat="1" applyFill="1" applyBorder="1">
      <alignment/>
      <protection/>
    </xf>
    <xf numFmtId="0" fontId="4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justify" vertical="center"/>
    </xf>
    <xf numFmtId="0" fontId="9" fillId="36" borderId="11" xfId="0" applyFont="1" applyFill="1" applyBorder="1" applyAlignment="1">
      <alignment horizontal="justify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1" fontId="33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vertical="center" wrapText="1"/>
    </xf>
    <xf numFmtId="0" fontId="49" fillId="0" borderId="0" xfId="0" applyFont="1" applyAlignment="1">
      <alignment/>
    </xf>
    <xf numFmtId="3" fontId="48" fillId="32" borderId="10" xfId="0" applyNumberFormat="1" applyFont="1" applyFill="1" applyBorder="1" applyAlignment="1" applyProtection="1">
      <alignment horizontal="center" wrapText="1"/>
      <protection/>
    </xf>
    <xf numFmtId="3" fontId="3" fillId="35" borderId="10" xfId="0" applyNumberFormat="1" applyFont="1" applyFill="1" applyBorder="1" applyAlignment="1">
      <alignment horizontal="justify" vertical="center"/>
    </xf>
    <xf numFmtId="3" fontId="27" fillId="32" borderId="10" xfId="0" applyNumberFormat="1" applyFont="1" applyFill="1" applyBorder="1" applyAlignment="1" applyProtection="1">
      <alignment horizontal="right" wrapText="1"/>
      <protection/>
    </xf>
    <xf numFmtId="3" fontId="3" fillId="35" borderId="10" xfId="0" applyNumberFormat="1" applyFont="1" applyFill="1" applyBorder="1" applyAlignment="1">
      <alignment horizontal="right" vertical="center"/>
    </xf>
    <xf numFmtId="3" fontId="26" fillId="32" borderId="10" xfId="0" applyNumberFormat="1" applyFont="1" applyFill="1" applyBorder="1" applyAlignment="1" applyProtection="1">
      <alignment horizontal="right" wrapText="1"/>
      <protection/>
    </xf>
    <xf numFmtId="0" fontId="50" fillId="0" borderId="0" xfId="0" applyFont="1" applyAlignment="1">
      <alignment/>
    </xf>
    <xf numFmtId="0" fontId="0" fillId="0" borderId="10" xfId="0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justify" vertical="center"/>
    </xf>
    <xf numFmtId="0" fontId="9" fillId="35" borderId="14" xfId="0" applyFont="1" applyFill="1" applyBorder="1" applyAlignment="1">
      <alignment wrapText="1"/>
    </xf>
    <xf numFmtId="0" fontId="8" fillId="35" borderId="13" xfId="0" applyFont="1" applyFill="1" applyBorder="1" applyAlignment="1">
      <alignment horizontal="center"/>
    </xf>
    <xf numFmtId="168" fontId="8" fillId="35" borderId="13" xfId="0" applyNumberFormat="1" applyFont="1" applyFill="1" applyBorder="1" applyAlignment="1">
      <alignment horizontal="center"/>
    </xf>
    <xf numFmtId="168" fontId="8" fillId="33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justify" vertical="center"/>
    </xf>
    <xf numFmtId="0" fontId="9" fillId="35" borderId="13" xfId="0" applyFont="1" applyFill="1" applyBorder="1" applyAlignment="1">
      <alignment wrapText="1"/>
    </xf>
    <xf numFmtId="168" fontId="8" fillId="35" borderId="13" xfId="0" applyNumberFormat="1" applyFont="1" applyFill="1" applyBorder="1" applyAlignment="1">
      <alignment horizontal="center" wrapText="1"/>
    </xf>
    <xf numFmtId="0" fontId="8" fillId="35" borderId="15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 wrapText="1"/>
    </xf>
    <xf numFmtId="168" fontId="1" fillId="0" borderId="15" xfId="48" applyNumberFormat="1" applyBorder="1">
      <alignment/>
      <protection/>
    </xf>
    <xf numFmtId="168" fontId="1" fillId="0" borderId="16" xfId="48" applyNumberFormat="1" applyBorder="1">
      <alignment/>
      <protection/>
    </xf>
    <xf numFmtId="168" fontId="1" fillId="33" borderId="15" xfId="48" applyNumberFormat="1" applyFill="1" applyBorder="1">
      <alignment/>
      <protection/>
    </xf>
    <xf numFmtId="168" fontId="1" fillId="33" borderId="16" xfId="48" applyNumberFormat="1" applyFill="1" applyBorder="1">
      <alignment/>
      <protection/>
    </xf>
    <xf numFmtId="0" fontId="9" fillId="35" borderId="15" xfId="0" applyFont="1" applyFill="1" applyBorder="1" applyAlignment="1">
      <alignment horizontal="justify" vertical="center"/>
    </xf>
    <xf numFmtId="0" fontId="9" fillId="35" borderId="16" xfId="0" applyFont="1" applyFill="1" applyBorder="1" applyAlignment="1">
      <alignment horizontal="justify" vertical="center"/>
    </xf>
    <xf numFmtId="0" fontId="9" fillId="35" borderId="15" xfId="0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168" fontId="8" fillId="35" borderId="17" xfId="0" applyNumberFormat="1" applyFont="1" applyFill="1" applyBorder="1" applyAlignment="1">
      <alignment horizontal="center" wrapText="1"/>
    </xf>
    <xf numFmtId="168" fontId="8" fillId="35" borderId="18" xfId="0" applyNumberFormat="1" applyFont="1" applyFill="1" applyBorder="1" applyAlignment="1">
      <alignment horizontal="center" wrapText="1"/>
    </xf>
    <xf numFmtId="168" fontId="8" fillId="35" borderId="19" xfId="0" applyNumberFormat="1" applyFont="1" applyFill="1" applyBorder="1" applyAlignment="1">
      <alignment horizontal="center" wrapText="1"/>
    </xf>
    <xf numFmtId="0" fontId="4" fillId="35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justify" vertical="center"/>
    </xf>
    <xf numFmtId="0" fontId="9" fillId="34" borderId="14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wrapText="1"/>
    </xf>
    <xf numFmtId="0" fontId="7" fillId="35" borderId="14" xfId="0" applyFont="1" applyFill="1" applyBorder="1" applyAlignment="1">
      <alignment wrapText="1"/>
    </xf>
    <xf numFmtId="0" fontId="49" fillId="0" borderId="0" xfId="0" applyFont="1" applyAlignment="1">
      <alignment/>
    </xf>
    <xf numFmtId="2" fontId="33" fillId="0" borderId="10" xfId="0" applyNumberFormat="1" applyFont="1" applyBorder="1" applyAlignment="1">
      <alignment vertical="center"/>
    </xf>
    <xf numFmtId="0" fontId="7" fillId="35" borderId="14" xfId="0" applyFont="1" applyFill="1" applyBorder="1" applyAlignment="1">
      <alignment horizontal="left" vertical="center" wrapText="1"/>
    </xf>
    <xf numFmtId="0" fontId="8" fillId="35" borderId="20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31" fillId="32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7" fillId="36" borderId="10" xfId="0" applyFont="1" applyFill="1" applyBorder="1" applyAlignment="1">
      <alignment vertical="center" wrapText="1"/>
    </xf>
    <xf numFmtId="0" fontId="27" fillId="36" borderId="12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38" borderId="10" xfId="0" applyNumberFormat="1" applyFont="1" applyFill="1" applyBorder="1" applyAlignment="1">
      <alignment horizontal="center" vertical="center" wrapText="1"/>
    </xf>
    <xf numFmtId="3" fontId="27" fillId="37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37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 wrapText="1"/>
    </xf>
    <xf numFmtId="169" fontId="27" fillId="38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 vertical="center"/>
    </xf>
    <xf numFmtId="169" fontId="0" fillId="38" borderId="10" xfId="0" applyNumberFormat="1" applyFill="1" applyBorder="1" applyAlignment="1">
      <alignment horizontal="center" vertical="center"/>
    </xf>
    <xf numFmtId="169" fontId="0" fillId="37" borderId="10" xfId="0" applyNumberFormat="1" applyFill="1" applyBorder="1" applyAlignment="1">
      <alignment horizontal="center" vertical="center"/>
    </xf>
    <xf numFmtId="169" fontId="27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/>
    </xf>
    <xf numFmtId="169" fontId="0" fillId="39" borderId="10" xfId="0" applyNumberFormat="1" applyFill="1" applyBorder="1" applyAlignment="1">
      <alignment horizontal="center" vertical="center"/>
    </xf>
    <xf numFmtId="169" fontId="33" fillId="38" borderId="10" xfId="0" applyNumberFormat="1" applyFont="1" applyFill="1" applyBorder="1" applyAlignment="1">
      <alignment horizontal="center" vertical="center"/>
    </xf>
    <xf numFmtId="169" fontId="33" fillId="37" borderId="10" xfId="0" applyNumberFormat="1" applyFont="1" applyFill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38.28125" style="0" customWidth="1"/>
    <col min="2" max="3" width="13.421875" style="0" customWidth="1"/>
    <col min="4" max="4" width="12.421875" style="0" customWidth="1"/>
    <col min="5" max="5" width="12.140625" style="0" customWidth="1"/>
    <col min="6" max="6" width="13.28125" style="0" customWidth="1"/>
    <col min="7" max="7" width="12.421875" style="0" customWidth="1"/>
    <col min="8" max="8" width="14.7109375" style="0" customWidth="1"/>
  </cols>
  <sheetData>
    <row r="1" ht="18.75">
      <c r="A1" s="52" t="s">
        <v>143</v>
      </c>
    </row>
    <row r="2" ht="19.5" thickBot="1">
      <c r="A2" s="52"/>
    </row>
    <row r="3" spans="1:8" ht="15">
      <c r="A3" s="84" t="s">
        <v>154</v>
      </c>
      <c r="B3" s="85" t="s">
        <v>144</v>
      </c>
      <c r="C3" s="86"/>
      <c r="D3" s="86"/>
      <c r="E3" s="86"/>
      <c r="F3" s="86"/>
      <c r="G3" s="87"/>
      <c r="H3" s="55"/>
    </row>
    <row r="4" spans="1:8" ht="15.75" customHeight="1">
      <c r="A4" s="84"/>
      <c r="B4" s="64">
        <v>2017</v>
      </c>
      <c r="C4" s="17">
        <v>2018</v>
      </c>
      <c r="D4" s="17">
        <v>2019</v>
      </c>
      <c r="E4" s="17">
        <v>2020</v>
      </c>
      <c r="F4" s="17">
        <v>2021</v>
      </c>
      <c r="G4" s="65">
        <v>2022</v>
      </c>
      <c r="H4" s="58" t="s">
        <v>2</v>
      </c>
    </row>
    <row r="5" spans="1:8" ht="15">
      <c r="A5" s="77" t="s">
        <v>0</v>
      </c>
      <c r="B5" s="64"/>
      <c r="C5" s="17"/>
      <c r="D5" s="17"/>
      <c r="E5" s="17"/>
      <c r="F5" s="17"/>
      <c r="G5" s="65"/>
      <c r="H5" s="59"/>
    </row>
    <row r="6" spans="1:8" ht="32.25" customHeight="1">
      <c r="A6" s="78" t="s">
        <v>15</v>
      </c>
      <c r="B6" s="66">
        <f>'1.1'!X10</f>
        <v>0</v>
      </c>
      <c r="C6" s="18">
        <f>'1.1'!X10</f>
        <v>0</v>
      </c>
      <c r="D6" s="18">
        <f>'1.1'!X10</f>
        <v>0</v>
      </c>
      <c r="E6" s="18">
        <f>'1.1'!X10</f>
        <v>0</v>
      </c>
      <c r="F6" s="18">
        <f>'1.1'!X10</f>
        <v>0</v>
      </c>
      <c r="G6" s="67">
        <f>'1.1'!X10</f>
        <v>0</v>
      </c>
      <c r="H6" s="59">
        <f>SUM(B6:G6)</f>
        <v>0</v>
      </c>
    </row>
    <row r="7" spans="1:8" ht="32.25" customHeight="1">
      <c r="A7" s="78" t="s">
        <v>93</v>
      </c>
      <c r="B7" s="66">
        <f>'1.2'!X7</f>
        <v>0</v>
      </c>
      <c r="C7" s="18">
        <f>'1.2'!X7</f>
        <v>0</v>
      </c>
      <c r="D7" s="18">
        <f>'1.2'!X7</f>
        <v>0</v>
      </c>
      <c r="E7" s="18">
        <f>'1.2'!X7</f>
        <v>0</v>
      </c>
      <c r="F7" s="18">
        <f>'1.2'!X7</f>
        <v>0</v>
      </c>
      <c r="G7" s="67">
        <f>'1.2'!X7</f>
        <v>0</v>
      </c>
      <c r="H7" s="59">
        <f>SUM(B7:G7)</f>
        <v>0</v>
      </c>
    </row>
    <row r="8" spans="1:8" ht="38.25">
      <c r="A8" s="78" t="s">
        <v>153</v>
      </c>
      <c r="B8" s="66">
        <f>'1.3'!X5</f>
        <v>0</v>
      </c>
      <c r="C8" s="18">
        <f>'1.3'!X5</f>
        <v>0</v>
      </c>
      <c r="D8" s="18">
        <f>'1.3'!X5</f>
        <v>0</v>
      </c>
      <c r="E8" s="18">
        <f>'1.3'!X5</f>
        <v>0</v>
      </c>
      <c r="F8" s="18">
        <f>'1.3'!X5</f>
        <v>0</v>
      </c>
      <c r="G8" s="67">
        <f>'1.3'!X5</f>
        <v>0</v>
      </c>
      <c r="H8" s="59">
        <f>SUM(B8:G8)</f>
        <v>0</v>
      </c>
    </row>
    <row r="9" spans="1:8" ht="51">
      <c r="A9" s="78" t="s">
        <v>151</v>
      </c>
      <c r="B9" s="66">
        <f>'1.4'!X6</f>
        <v>0</v>
      </c>
      <c r="C9" s="18">
        <f>'1.4'!X6</f>
        <v>0</v>
      </c>
      <c r="D9" s="18">
        <f>'1.4'!X6</f>
        <v>0</v>
      </c>
      <c r="E9" s="18">
        <f>'1.4'!X6</f>
        <v>0</v>
      </c>
      <c r="F9" s="18">
        <f>'1.4'!X6</f>
        <v>0</v>
      </c>
      <c r="G9" s="67">
        <f>'1.4'!X6</f>
        <v>0</v>
      </c>
      <c r="H9" s="59">
        <f>SUM(B9:G9)</f>
        <v>0</v>
      </c>
    </row>
    <row r="10" spans="1:8" ht="15">
      <c r="A10" s="79" t="s">
        <v>129</v>
      </c>
      <c r="B10" s="66"/>
      <c r="C10" s="18"/>
      <c r="D10" s="18"/>
      <c r="E10" s="18"/>
      <c r="F10" s="18"/>
      <c r="G10" s="67"/>
      <c r="H10" s="59">
        <f>SUM(H6:H9)</f>
        <v>0</v>
      </c>
    </row>
    <row r="11" spans="1:8" ht="24" customHeight="1">
      <c r="A11" s="56" t="s">
        <v>1</v>
      </c>
      <c r="B11" s="68"/>
      <c r="C11" s="20"/>
      <c r="D11" s="20"/>
      <c r="E11" s="20"/>
      <c r="F11" s="20"/>
      <c r="G11" s="69"/>
      <c r="H11" s="60"/>
    </row>
    <row r="12" spans="1:8" ht="30" customHeight="1">
      <c r="A12" s="78" t="s">
        <v>100</v>
      </c>
      <c r="B12" s="66">
        <f>'2.1'!X9</f>
        <v>0</v>
      </c>
      <c r="C12" s="18">
        <f>'2.1'!X9</f>
        <v>0</v>
      </c>
      <c r="D12" s="18">
        <f>'2.1'!X9</f>
        <v>0</v>
      </c>
      <c r="E12" s="18">
        <f>'2.1'!X9</f>
        <v>0</v>
      </c>
      <c r="F12" s="18">
        <f>'2.1'!X9</f>
        <v>0</v>
      </c>
      <c r="G12" s="67">
        <f>'2.1'!X9</f>
        <v>0</v>
      </c>
      <c r="H12" s="59">
        <f>SUM(B12:G12)</f>
        <v>0</v>
      </c>
    </row>
    <row r="13" spans="1:8" ht="35.25" customHeight="1">
      <c r="A13" s="78" t="s">
        <v>97</v>
      </c>
      <c r="B13" s="66">
        <f>'2.2'!X6</f>
        <v>0</v>
      </c>
      <c r="C13" s="18">
        <f>'2.2'!X6</f>
        <v>0</v>
      </c>
      <c r="D13" s="18">
        <f>'2.2'!X6</f>
        <v>0</v>
      </c>
      <c r="E13" s="18">
        <f>'2.2'!X6</f>
        <v>0</v>
      </c>
      <c r="F13" s="18">
        <f>'2.2'!X6</f>
        <v>0</v>
      </c>
      <c r="G13" s="67">
        <f>'2.2'!X6</f>
        <v>0</v>
      </c>
      <c r="H13" s="59">
        <f>SUM(B13:G13)</f>
        <v>0</v>
      </c>
    </row>
    <row r="14" spans="1:8" ht="59.25" customHeight="1">
      <c r="A14" s="78" t="s">
        <v>98</v>
      </c>
      <c r="B14" s="66">
        <f>'2.3'!X6</f>
        <v>0</v>
      </c>
      <c r="C14" s="18">
        <f>'2.3'!X6</f>
        <v>0</v>
      </c>
      <c r="D14" s="18">
        <f>'2.3'!X6</f>
        <v>0</v>
      </c>
      <c r="E14" s="18">
        <f>'2.3'!X6</f>
        <v>0</v>
      </c>
      <c r="F14" s="18">
        <f>'2.3'!X6</f>
        <v>0</v>
      </c>
      <c r="G14" s="67">
        <f>'2.3'!X6</f>
        <v>0</v>
      </c>
      <c r="H14" s="59">
        <f>SUM(B14:G14)</f>
        <v>0</v>
      </c>
    </row>
    <row r="15" spans="1:8" ht="59.25" customHeight="1">
      <c r="A15" s="78" t="s">
        <v>99</v>
      </c>
      <c r="B15" s="66">
        <f>'2.4'!X10</f>
        <v>0</v>
      </c>
      <c r="C15" s="18">
        <f>'2.4'!X10</f>
        <v>0</v>
      </c>
      <c r="D15" s="18">
        <f>'2.4'!X10</f>
        <v>0</v>
      </c>
      <c r="E15" s="18">
        <f>'2.4'!X10</f>
        <v>0</v>
      </c>
      <c r="F15" s="18">
        <f>'2.4'!X10</f>
        <v>0</v>
      </c>
      <c r="G15" s="67">
        <f>'2.4'!X10</f>
        <v>0</v>
      </c>
      <c r="H15" s="59">
        <f>SUM(B15:G15)</f>
        <v>0</v>
      </c>
    </row>
    <row r="16" spans="1:8" ht="15">
      <c r="A16" s="79" t="s">
        <v>132</v>
      </c>
      <c r="B16" s="66"/>
      <c r="C16" s="18"/>
      <c r="D16" s="18"/>
      <c r="E16" s="18"/>
      <c r="F16" s="18"/>
      <c r="G16" s="67"/>
      <c r="H16" s="59">
        <f>SUM(H12:H15)</f>
        <v>0</v>
      </c>
    </row>
    <row r="17" spans="1:8" ht="15">
      <c r="A17" s="56" t="s">
        <v>130</v>
      </c>
      <c r="B17" s="70"/>
      <c r="C17" s="19"/>
      <c r="D17" s="19"/>
      <c r="E17" s="19"/>
      <c r="F17" s="19"/>
      <c r="G17" s="71"/>
      <c r="H17" s="61"/>
    </row>
    <row r="18" spans="1:8" ht="40.5" customHeight="1">
      <c r="A18" s="78" t="s">
        <v>101</v>
      </c>
      <c r="B18" s="66">
        <f>'3.1.'!X9</f>
        <v>0</v>
      </c>
      <c r="C18" s="18">
        <f>'3.1.'!X9</f>
        <v>0</v>
      </c>
      <c r="D18" s="18">
        <f>'3.1.'!X9</f>
        <v>0</v>
      </c>
      <c r="E18" s="18">
        <f>'3.1.'!X9</f>
        <v>0</v>
      </c>
      <c r="F18" s="18">
        <f>'3.1.'!X9</f>
        <v>0</v>
      </c>
      <c r="G18" s="67">
        <f>'3.1.'!X9</f>
        <v>0</v>
      </c>
      <c r="H18" s="59">
        <f>SUM(B18:G18)</f>
        <v>0</v>
      </c>
    </row>
    <row r="19" spans="1:8" ht="39" customHeight="1">
      <c r="A19" s="80" t="s">
        <v>146</v>
      </c>
      <c r="B19" s="66">
        <f>'3.2'!X6</f>
        <v>0</v>
      </c>
      <c r="C19" s="18">
        <f>'3.2'!X6</f>
        <v>0</v>
      </c>
      <c r="D19" s="18">
        <f>'3.2'!X6</f>
        <v>0</v>
      </c>
      <c r="E19" s="18">
        <f>'3.2'!X6</f>
        <v>0</v>
      </c>
      <c r="F19" s="18">
        <f>'3.2'!X6</f>
        <v>0</v>
      </c>
      <c r="G19" s="67">
        <f>'3.2'!X6</f>
        <v>0</v>
      </c>
      <c r="H19" s="59">
        <f>SUM(B19:G19)</f>
        <v>0</v>
      </c>
    </row>
    <row r="20" spans="1:8" ht="48.75" customHeight="1">
      <c r="A20" s="80" t="s">
        <v>94</v>
      </c>
      <c r="B20" s="66">
        <f>'3.3'!X13</f>
        <v>0</v>
      </c>
      <c r="C20" s="18">
        <f>'3.3'!X13</f>
        <v>0</v>
      </c>
      <c r="D20" s="18">
        <f>'3.3'!X13</f>
        <v>0</v>
      </c>
      <c r="E20" s="18">
        <f>'3.3'!X13</f>
        <v>0</v>
      </c>
      <c r="F20" s="18">
        <f>'3.3'!X13</f>
        <v>0</v>
      </c>
      <c r="G20" s="67">
        <f>'3.3'!X13</f>
        <v>0</v>
      </c>
      <c r="H20" s="59">
        <f>SUM(B20:G20)</f>
        <v>0</v>
      </c>
    </row>
    <row r="21" spans="1:8" ht="51.75">
      <c r="A21" s="80" t="s">
        <v>70</v>
      </c>
      <c r="B21" s="66">
        <f>'3.4'!X13</f>
        <v>0</v>
      </c>
      <c r="C21" s="18">
        <f>'3.4'!X13</f>
        <v>0</v>
      </c>
      <c r="D21" s="18">
        <f>'3.4'!X13</f>
        <v>0</v>
      </c>
      <c r="E21" s="18">
        <f>'3.4'!X13</f>
        <v>0</v>
      </c>
      <c r="F21" s="18">
        <f>'3.4'!X13</f>
        <v>0</v>
      </c>
      <c r="G21" s="67">
        <f>'3.4'!X13</f>
        <v>0</v>
      </c>
      <c r="H21" s="59">
        <f>SUM(B21:G21)</f>
        <v>0</v>
      </c>
    </row>
    <row r="22" spans="1:8" ht="47.25" customHeight="1">
      <c r="A22" s="80" t="s">
        <v>95</v>
      </c>
      <c r="B22" s="66">
        <f>'3.5'!X6</f>
        <v>0</v>
      </c>
      <c r="C22" s="18">
        <f>'3.5'!X6</f>
        <v>0</v>
      </c>
      <c r="D22" s="18">
        <f>'3.5'!X6</f>
        <v>0</v>
      </c>
      <c r="E22" s="18">
        <f>'3.5'!X6</f>
        <v>0</v>
      </c>
      <c r="F22" s="18">
        <f>'3.5'!X6</f>
        <v>0</v>
      </c>
      <c r="G22" s="67">
        <f>'3.5'!X6</f>
        <v>0</v>
      </c>
      <c r="H22" s="59">
        <f>SUM(B22:G22)</f>
        <v>0</v>
      </c>
    </row>
    <row r="23" spans="1:8" ht="15">
      <c r="A23" s="79" t="s">
        <v>133</v>
      </c>
      <c r="B23" s="66"/>
      <c r="C23" s="18"/>
      <c r="D23" s="18"/>
      <c r="E23" s="18"/>
      <c r="F23" s="18"/>
      <c r="G23" s="67"/>
      <c r="H23" s="59">
        <f>SUM(H18:H22)</f>
        <v>0</v>
      </c>
    </row>
    <row r="24" spans="1:8" ht="15">
      <c r="A24" s="57" t="s">
        <v>131</v>
      </c>
      <c r="B24" s="72"/>
      <c r="C24" s="40"/>
      <c r="D24" s="40"/>
      <c r="E24" s="40"/>
      <c r="F24" s="40"/>
      <c r="G24" s="73"/>
      <c r="H24" s="62"/>
    </row>
    <row r="25" spans="1:8" ht="33" customHeight="1">
      <c r="A25" s="80" t="s">
        <v>152</v>
      </c>
      <c r="B25" s="66">
        <f>'4.1'!X7</f>
        <v>0</v>
      </c>
      <c r="C25" s="18">
        <f>'4.1'!X7</f>
        <v>0</v>
      </c>
      <c r="D25" s="18">
        <f>'4.1'!X7</f>
        <v>0</v>
      </c>
      <c r="E25" s="18">
        <f>'4.1'!X7</f>
        <v>0</v>
      </c>
      <c r="F25" s="18">
        <f>'4.1'!X7</f>
        <v>0</v>
      </c>
      <c r="G25" s="67">
        <f>'4.1'!X7</f>
        <v>0</v>
      </c>
      <c r="H25" s="59">
        <f>SUM(B25:G25)</f>
        <v>0</v>
      </c>
    </row>
    <row r="26" spans="1:8" ht="56.25" customHeight="1">
      <c r="A26" s="80" t="s">
        <v>103</v>
      </c>
      <c r="B26" s="66">
        <f>'4.2'!X6</f>
        <v>0</v>
      </c>
      <c r="C26" s="18">
        <f>'4.2'!X6</f>
        <v>0</v>
      </c>
      <c r="D26" s="18">
        <f>'4.2'!X6</f>
        <v>0</v>
      </c>
      <c r="E26" s="18">
        <f>'4.2'!X6</f>
        <v>0</v>
      </c>
      <c r="F26" s="18">
        <f>'4.2'!X6</f>
        <v>0</v>
      </c>
      <c r="G26" s="67">
        <f>'4.2'!X6</f>
        <v>0</v>
      </c>
      <c r="H26" s="59">
        <f>SUM(B26:G26)</f>
        <v>0</v>
      </c>
    </row>
    <row r="27" spans="1:8" ht="15">
      <c r="A27" s="79" t="s">
        <v>134</v>
      </c>
      <c r="B27" s="66"/>
      <c r="C27" s="18"/>
      <c r="D27" s="18"/>
      <c r="E27" s="18"/>
      <c r="F27" s="18"/>
      <c r="G27" s="67"/>
      <c r="H27" s="59">
        <f>SUM(H25:H26)</f>
        <v>0</v>
      </c>
    </row>
    <row r="28" spans="1:8" ht="16.5" thickBot="1">
      <c r="A28" s="81" t="s">
        <v>149</v>
      </c>
      <c r="B28" s="74">
        <f aca="true" t="shared" si="0" ref="B28:G28">SUM(B6:B27)</f>
        <v>0</v>
      </c>
      <c r="C28" s="75">
        <f t="shared" si="0"/>
        <v>0</v>
      </c>
      <c r="D28" s="75">
        <f t="shared" si="0"/>
        <v>0</v>
      </c>
      <c r="E28" s="75">
        <f t="shared" si="0"/>
        <v>0</v>
      </c>
      <c r="F28" s="75">
        <f t="shared" si="0"/>
        <v>0</v>
      </c>
      <c r="G28" s="76">
        <f t="shared" si="0"/>
        <v>0</v>
      </c>
      <c r="H28" s="63">
        <f>SUM(H6:H9)+SUM(H12:H15)+SUM(H18:H22)+SUM(H25:H26)</f>
        <v>0</v>
      </c>
    </row>
    <row r="30" spans="1:5" ht="15.75" customHeight="1">
      <c r="A30" s="82"/>
      <c r="B30" s="82"/>
      <c r="C30" s="82"/>
      <c r="D30" s="82"/>
      <c r="E30" s="82"/>
    </row>
  </sheetData>
  <sheetProtection/>
  <mergeCells count="2">
    <mergeCell ref="A3:A4"/>
    <mergeCell ref="B3:G3"/>
  </mergeCells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N1">
      <selection activeCell="O3" sqref="O3:X10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7.14062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99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30">
      <c r="A3" s="34" t="s">
        <v>61</v>
      </c>
      <c r="B3" s="31" t="s">
        <v>32</v>
      </c>
      <c r="C3" s="31">
        <v>60</v>
      </c>
      <c r="D3" s="31">
        <v>0.25</v>
      </c>
      <c r="E3" s="32">
        <f aca="true" t="shared" si="0" ref="E3:E8">C3*D3</f>
        <v>15</v>
      </c>
      <c r="F3" s="42">
        <f aca="true" t="shared" si="1" ref="F3:F8">E3*200</f>
        <v>3000</v>
      </c>
      <c r="G3" s="31"/>
      <c r="H3" s="31"/>
      <c r="I3" s="31"/>
      <c r="J3" s="26">
        <f aca="true" t="shared" si="2" ref="J3:J9">C3*I3</f>
        <v>0</v>
      </c>
      <c r="K3" s="26">
        <f aca="true" t="shared" si="3" ref="K3:K9">J3*5</f>
        <v>0</v>
      </c>
      <c r="L3" s="31"/>
      <c r="M3" s="42">
        <f aca="true" t="shared" si="4" ref="M3:M8">L3+K3+F3</f>
        <v>3000</v>
      </c>
      <c r="N3" s="42">
        <f>M3*1.21</f>
        <v>3630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ht="15">
      <c r="A4" s="34" t="s">
        <v>62</v>
      </c>
      <c r="B4" s="31" t="s">
        <v>32</v>
      </c>
      <c r="C4" s="31">
        <v>60</v>
      </c>
      <c r="D4" s="31">
        <v>0.25</v>
      </c>
      <c r="E4" s="32">
        <f t="shared" si="0"/>
        <v>15</v>
      </c>
      <c r="F4" s="42">
        <f t="shared" si="1"/>
        <v>3000</v>
      </c>
      <c r="G4" s="42"/>
      <c r="H4" s="42"/>
      <c r="I4" s="42"/>
      <c r="J4" s="42">
        <f t="shared" si="2"/>
        <v>0</v>
      </c>
      <c r="K4" s="42">
        <f t="shared" si="3"/>
        <v>0</v>
      </c>
      <c r="L4" s="42"/>
      <c r="M4" s="42">
        <f t="shared" si="4"/>
        <v>3000</v>
      </c>
      <c r="N4" s="42">
        <f aca="true" t="shared" si="5" ref="N4:N9">M4*1.21</f>
        <v>3630</v>
      </c>
      <c r="O4" s="111"/>
      <c r="P4" s="112">
        <f aca="true" t="shared" si="6" ref="P4:P9">1.21*O4</f>
        <v>0</v>
      </c>
      <c r="Q4" s="113"/>
      <c r="R4" s="112">
        <f aca="true" t="shared" si="7" ref="R4:R9">1.21*Q4</f>
        <v>0</v>
      </c>
      <c r="S4" s="112">
        <f aca="true" t="shared" si="8" ref="S4:S9">R4*J4</f>
        <v>0</v>
      </c>
      <c r="T4" s="113"/>
      <c r="U4" s="112">
        <f aca="true" t="shared" si="9" ref="U4:U9">1.21*T4</f>
        <v>0</v>
      </c>
      <c r="V4" s="114">
        <f aca="true" t="shared" si="10" ref="V4:V9">U4*E4</f>
        <v>0</v>
      </c>
      <c r="W4" s="114">
        <f aca="true" t="shared" si="11" ref="W4:W9">X4/121*100</f>
        <v>0</v>
      </c>
      <c r="X4" s="114">
        <f aca="true" t="shared" si="12" ref="X4:X9">P4+S4+V4</f>
        <v>0</v>
      </c>
    </row>
    <row r="5" spans="1:24" ht="30">
      <c r="A5" s="34" t="s">
        <v>63</v>
      </c>
      <c r="B5" s="31" t="s">
        <v>32</v>
      </c>
      <c r="C5" s="31">
        <v>30</v>
      </c>
      <c r="D5" s="31">
        <v>0</v>
      </c>
      <c r="E5" s="32">
        <f t="shared" si="0"/>
        <v>0</v>
      </c>
      <c r="F5" s="42">
        <f t="shared" si="1"/>
        <v>0</v>
      </c>
      <c r="G5" s="44" t="s">
        <v>33</v>
      </c>
      <c r="H5" s="44" t="s">
        <v>67</v>
      </c>
      <c r="I5" s="42">
        <v>20</v>
      </c>
      <c r="J5" s="42">
        <f t="shared" si="2"/>
        <v>600</v>
      </c>
      <c r="K5" s="42">
        <f t="shared" si="3"/>
        <v>3000</v>
      </c>
      <c r="L5" s="42"/>
      <c r="M5" s="42">
        <f t="shared" si="4"/>
        <v>3000</v>
      </c>
      <c r="N5" s="42">
        <f t="shared" si="5"/>
        <v>3630</v>
      </c>
      <c r="O5" s="111"/>
      <c r="P5" s="112">
        <f t="shared" si="6"/>
        <v>0</v>
      </c>
      <c r="Q5" s="113"/>
      <c r="R5" s="112">
        <f t="shared" si="7"/>
        <v>0</v>
      </c>
      <c r="S5" s="112">
        <f t="shared" si="8"/>
        <v>0</v>
      </c>
      <c r="T5" s="113"/>
      <c r="U5" s="112">
        <f t="shared" si="9"/>
        <v>0</v>
      </c>
      <c r="V5" s="114">
        <f t="shared" si="10"/>
        <v>0</v>
      </c>
      <c r="W5" s="114">
        <f t="shared" si="11"/>
        <v>0</v>
      </c>
      <c r="X5" s="114">
        <f t="shared" si="12"/>
        <v>0</v>
      </c>
    </row>
    <row r="6" spans="1:24" ht="30">
      <c r="A6" s="34" t="s">
        <v>64</v>
      </c>
      <c r="B6" s="31" t="s">
        <v>32</v>
      </c>
      <c r="C6" s="31">
        <v>30</v>
      </c>
      <c r="D6" s="31">
        <v>0</v>
      </c>
      <c r="E6" s="32">
        <f t="shared" si="0"/>
        <v>0</v>
      </c>
      <c r="F6" s="42">
        <f t="shared" si="1"/>
        <v>0</v>
      </c>
      <c r="G6" s="44" t="s">
        <v>33</v>
      </c>
      <c r="H6" s="44" t="s">
        <v>66</v>
      </c>
      <c r="I6" s="42">
        <v>20</v>
      </c>
      <c r="J6" s="42">
        <f t="shared" si="2"/>
        <v>600</v>
      </c>
      <c r="K6" s="42">
        <f t="shared" si="3"/>
        <v>3000</v>
      </c>
      <c r="L6" s="42"/>
      <c r="M6" s="42">
        <f t="shared" si="4"/>
        <v>3000</v>
      </c>
      <c r="N6" s="42">
        <f t="shared" si="5"/>
        <v>3630</v>
      </c>
      <c r="O6" s="111"/>
      <c r="P6" s="112">
        <f t="shared" si="6"/>
        <v>0</v>
      </c>
      <c r="Q6" s="113"/>
      <c r="R6" s="112">
        <f t="shared" si="7"/>
        <v>0</v>
      </c>
      <c r="S6" s="112">
        <f t="shared" si="8"/>
        <v>0</v>
      </c>
      <c r="T6" s="113"/>
      <c r="U6" s="112">
        <f t="shared" si="9"/>
        <v>0</v>
      </c>
      <c r="V6" s="114">
        <f t="shared" si="10"/>
        <v>0</v>
      </c>
      <c r="W6" s="114">
        <f t="shared" si="11"/>
        <v>0</v>
      </c>
      <c r="X6" s="114">
        <f t="shared" si="12"/>
        <v>0</v>
      </c>
    </row>
    <row r="7" spans="1:24" ht="30">
      <c r="A7" s="34" t="s">
        <v>65</v>
      </c>
      <c r="B7" s="31" t="s">
        <v>32</v>
      </c>
      <c r="C7" s="31">
        <v>30</v>
      </c>
      <c r="D7" s="31">
        <v>0.75</v>
      </c>
      <c r="E7" s="32">
        <f t="shared" si="0"/>
        <v>22.5</v>
      </c>
      <c r="F7" s="42">
        <f t="shared" si="1"/>
        <v>4500</v>
      </c>
      <c r="G7" s="42"/>
      <c r="H7" s="42"/>
      <c r="I7" s="42"/>
      <c r="J7" s="42">
        <f t="shared" si="2"/>
        <v>0</v>
      </c>
      <c r="K7" s="42">
        <f t="shared" si="3"/>
        <v>0</v>
      </c>
      <c r="L7" s="42"/>
      <c r="M7" s="42">
        <f t="shared" si="4"/>
        <v>4500</v>
      </c>
      <c r="N7" s="42">
        <f t="shared" si="5"/>
        <v>5445</v>
      </c>
      <c r="O7" s="111"/>
      <c r="P7" s="112">
        <f t="shared" si="6"/>
        <v>0</v>
      </c>
      <c r="Q7" s="113"/>
      <c r="R7" s="112">
        <f t="shared" si="7"/>
        <v>0</v>
      </c>
      <c r="S7" s="112">
        <f t="shared" si="8"/>
        <v>0</v>
      </c>
      <c r="T7" s="113"/>
      <c r="U7" s="112">
        <f t="shared" si="9"/>
        <v>0</v>
      </c>
      <c r="V7" s="114">
        <f t="shared" si="10"/>
        <v>0</v>
      </c>
      <c r="W7" s="114">
        <f t="shared" si="11"/>
        <v>0</v>
      </c>
      <c r="X7" s="114">
        <f t="shared" si="12"/>
        <v>0</v>
      </c>
    </row>
    <row r="8" spans="1:24" ht="45">
      <c r="A8" s="34" t="s">
        <v>68</v>
      </c>
      <c r="B8" s="31" t="s">
        <v>32</v>
      </c>
      <c r="C8" s="31">
        <v>30</v>
      </c>
      <c r="D8" s="31">
        <v>0.25</v>
      </c>
      <c r="E8" s="32">
        <f t="shared" si="0"/>
        <v>7.5</v>
      </c>
      <c r="F8" s="42">
        <f t="shared" si="1"/>
        <v>1500</v>
      </c>
      <c r="G8" s="42"/>
      <c r="H8" s="42"/>
      <c r="I8" s="42"/>
      <c r="J8" s="42">
        <f t="shared" si="2"/>
        <v>0</v>
      </c>
      <c r="K8" s="42">
        <f t="shared" si="3"/>
        <v>0</v>
      </c>
      <c r="L8" s="42"/>
      <c r="M8" s="42">
        <f t="shared" si="4"/>
        <v>1500</v>
      </c>
      <c r="N8" s="42">
        <f t="shared" si="5"/>
        <v>1815</v>
      </c>
      <c r="O8" s="111"/>
      <c r="P8" s="112">
        <f t="shared" si="6"/>
        <v>0</v>
      </c>
      <c r="Q8" s="113"/>
      <c r="R8" s="112">
        <f t="shared" si="7"/>
        <v>0</v>
      </c>
      <c r="S8" s="112">
        <f t="shared" si="8"/>
        <v>0</v>
      </c>
      <c r="T8" s="113"/>
      <c r="U8" s="112">
        <f t="shared" si="9"/>
        <v>0</v>
      </c>
      <c r="V8" s="114">
        <f t="shared" si="10"/>
        <v>0</v>
      </c>
      <c r="W8" s="114">
        <f t="shared" si="11"/>
        <v>0</v>
      </c>
      <c r="X8" s="114">
        <f t="shared" si="12"/>
        <v>0</v>
      </c>
    </row>
    <row r="9" spans="1:24" ht="15">
      <c r="A9" s="34" t="s">
        <v>69</v>
      </c>
      <c r="B9" s="31" t="s">
        <v>19</v>
      </c>
      <c r="C9" s="31">
        <v>1</v>
      </c>
      <c r="D9" s="31"/>
      <c r="E9" s="32"/>
      <c r="F9" s="42"/>
      <c r="G9" s="42"/>
      <c r="H9" s="42"/>
      <c r="I9" s="42"/>
      <c r="J9" s="42">
        <f t="shared" si="2"/>
        <v>0</v>
      </c>
      <c r="K9" s="42">
        <f t="shared" si="3"/>
        <v>0</v>
      </c>
      <c r="L9" s="42">
        <v>300</v>
      </c>
      <c r="M9" s="42">
        <v>300</v>
      </c>
      <c r="N9" s="42">
        <f t="shared" si="5"/>
        <v>363</v>
      </c>
      <c r="O9" s="111"/>
      <c r="P9" s="112">
        <f t="shared" si="6"/>
        <v>0</v>
      </c>
      <c r="Q9" s="113"/>
      <c r="R9" s="112">
        <f t="shared" si="7"/>
        <v>0</v>
      </c>
      <c r="S9" s="112">
        <f t="shared" si="8"/>
        <v>0</v>
      </c>
      <c r="T9" s="113"/>
      <c r="U9" s="112">
        <f t="shared" si="9"/>
        <v>0</v>
      </c>
      <c r="V9" s="114">
        <f t="shared" si="10"/>
        <v>0</v>
      </c>
      <c r="W9" s="114">
        <f t="shared" si="11"/>
        <v>0</v>
      </c>
      <c r="X9" s="114">
        <f t="shared" si="12"/>
        <v>0</v>
      </c>
    </row>
    <row r="10" spans="1:24" ht="15">
      <c r="A10" s="35" t="s">
        <v>118</v>
      </c>
      <c r="B10" s="31"/>
      <c r="C10" s="31"/>
      <c r="D10" s="26"/>
      <c r="E10" s="26"/>
      <c r="F10" s="42"/>
      <c r="G10" s="42"/>
      <c r="H10" s="42"/>
      <c r="I10" s="42"/>
      <c r="J10" s="42"/>
      <c r="K10" s="42"/>
      <c r="L10" s="42"/>
      <c r="M10" s="42">
        <f>SUM(M3:M9)</f>
        <v>18300</v>
      </c>
      <c r="N10" s="42">
        <f>SUM(N3:N9)</f>
        <v>22143</v>
      </c>
      <c r="O10" s="115"/>
      <c r="P10" s="116"/>
      <c r="Q10" s="116"/>
      <c r="R10" s="116"/>
      <c r="S10" s="116"/>
      <c r="T10" s="116"/>
      <c r="U10" s="116"/>
      <c r="V10" s="116"/>
      <c r="W10" s="117">
        <f>SUM(W3:W9)</f>
        <v>0</v>
      </c>
      <c r="X10" s="117">
        <f>SUM(X3:X9)</f>
        <v>0</v>
      </c>
    </row>
    <row r="12" ht="15">
      <c r="A12" s="46" t="s">
        <v>141</v>
      </c>
    </row>
  </sheetData>
  <sheetProtection/>
  <mergeCells count="23">
    <mergeCell ref="O1:O2"/>
    <mergeCell ref="Q1:Q2"/>
    <mergeCell ref="T1:T2"/>
    <mergeCell ref="X1:X2"/>
    <mergeCell ref="P1:P2"/>
    <mergeCell ref="R1:R2"/>
    <mergeCell ref="S1:S2"/>
    <mergeCell ref="U1:U2"/>
    <mergeCell ref="V1:V2"/>
    <mergeCell ref="W1:W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N1">
      <selection activeCell="O3" sqref="O3:X9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5.851562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101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30">
      <c r="A3" s="34" t="s">
        <v>83</v>
      </c>
      <c r="B3" s="31" t="s">
        <v>85</v>
      </c>
      <c r="C3" s="31">
        <v>1</v>
      </c>
      <c r="D3" s="31">
        <v>0</v>
      </c>
      <c r="E3" s="32">
        <f>C3*D3</f>
        <v>0</v>
      </c>
      <c r="F3" s="26">
        <f>E3*200</f>
        <v>0</v>
      </c>
      <c r="G3" s="39" t="s">
        <v>67</v>
      </c>
      <c r="H3" s="39" t="s">
        <v>33</v>
      </c>
      <c r="I3" s="31">
        <v>20</v>
      </c>
      <c r="J3" s="26">
        <f>C3*I3</f>
        <v>20</v>
      </c>
      <c r="K3" s="26">
        <f>J3*5</f>
        <v>100</v>
      </c>
      <c r="L3" s="31"/>
      <c r="M3" s="42">
        <f>L3+K3+F3</f>
        <v>100</v>
      </c>
      <c r="N3" s="42">
        <f aca="true" t="shared" si="0" ref="N3:N8">M3*1.21</f>
        <v>121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6">
        <f>U3*E3</f>
        <v>0</v>
      </c>
      <c r="W3" s="116">
        <f>X3/121*100</f>
        <v>0</v>
      </c>
      <c r="X3" s="116">
        <f>P3+S3+V3</f>
        <v>0</v>
      </c>
    </row>
    <row r="4" spans="1:24" ht="30">
      <c r="A4" s="34" t="s">
        <v>84</v>
      </c>
      <c r="B4" s="31" t="s">
        <v>85</v>
      </c>
      <c r="C4" s="31">
        <v>1</v>
      </c>
      <c r="D4" s="31">
        <v>0</v>
      </c>
      <c r="E4" s="32">
        <f>C4*D4</f>
        <v>0</v>
      </c>
      <c r="F4" s="26">
        <f>E4*200</f>
        <v>0</v>
      </c>
      <c r="G4" s="39" t="s">
        <v>66</v>
      </c>
      <c r="H4" s="39" t="s">
        <v>33</v>
      </c>
      <c r="I4" s="31">
        <v>24</v>
      </c>
      <c r="J4" s="26">
        <f>C4*I4</f>
        <v>24</v>
      </c>
      <c r="K4" s="26">
        <f>J4*5</f>
        <v>120</v>
      </c>
      <c r="L4" s="31"/>
      <c r="M4" s="42">
        <f>L4+K4+F4</f>
        <v>120</v>
      </c>
      <c r="N4" s="42">
        <f t="shared" si="0"/>
        <v>145.2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6">
        <f>U4*E4</f>
        <v>0</v>
      </c>
      <c r="W4" s="116">
        <f>X4/121*100</f>
        <v>0</v>
      </c>
      <c r="X4" s="116">
        <f>P4+S4+V4</f>
        <v>0</v>
      </c>
    </row>
    <row r="5" spans="1:24" ht="15">
      <c r="A5" s="34" t="s">
        <v>86</v>
      </c>
      <c r="B5" s="31" t="s">
        <v>85</v>
      </c>
      <c r="C5" s="31">
        <v>50</v>
      </c>
      <c r="D5" s="31">
        <v>0.1</v>
      </c>
      <c r="E5" s="32">
        <f>C5*D5</f>
        <v>5</v>
      </c>
      <c r="F5" s="42">
        <f>E5*200</f>
        <v>1000</v>
      </c>
      <c r="G5" s="31"/>
      <c r="H5" s="31"/>
      <c r="I5" s="31"/>
      <c r="J5" s="26">
        <f>C5*I5</f>
        <v>0</v>
      </c>
      <c r="K5" s="26">
        <f>J5*5</f>
        <v>0</v>
      </c>
      <c r="L5" s="31"/>
      <c r="M5" s="42">
        <f>L5+K5+F5</f>
        <v>1000</v>
      </c>
      <c r="N5" s="42">
        <f t="shared" si="0"/>
        <v>1210</v>
      </c>
      <c r="O5" s="111"/>
      <c r="P5" s="112">
        <f>1.21*O5</f>
        <v>0</v>
      </c>
      <c r="Q5" s="113"/>
      <c r="R5" s="112">
        <f>1.21*Q5</f>
        <v>0</v>
      </c>
      <c r="S5" s="112">
        <f>R5*J5</f>
        <v>0</v>
      </c>
      <c r="T5" s="113"/>
      <c r="U5" s="112">
        <f>1.21*T5</f>
        <v>0</v>
      </c>
      <c r="V5" s="116">
        <f>U5*E5</f>
        <v>0</v>
      </c>
      <c r="W5" s="116">
        <f>X5/121*100</f>
        <v>0</v>
      </c>
      <c r="X5" s="116">
        <f>P5+S5+V5</f>
        <v>0</v>
      </c>
    </row>
    <row r="6" spans="1:24" s="24" customFormat="1" ht="45">
      <c r="A6" s="34" t="s">
        <v>87</v>
      </c>
      <c r="B6" s="31" t="s">
        <v>85</v>
      </c>
      <c r="C6" s="31">
        <v>50</v>
      </c>
      <c r="D6" s="31">
        <v>0.1</v>
      </c>
      <c r="E6" s="32">
        <f>C6*D6</f>
        <v>5</v>
      </c>
      <c r="F6" s="42">
        <f>E6*200</f>
        <v>1000</v>
      </c>
      <c r="G6" s="31"/>
      <c r="H6" s="31"/>
      <c r="I6" s="31"/>
      <c r="J6" s="26">
        <f>C6*I6</f>
        <v>0</v>
      </c>
      <c r="K6" s="26">
        <f>J6*5</f>
        <v>0</v>
      </c>
      <c r="L6" s="31"/>
      <c r="M6" s="42">
        <f>L6+K6+F6</f>
        <v>1000</v>
      </c>
      <c r="N6" s="42">
        <f t="shared" si="0"/>
        <v>1210</v>
      </c>
      <c r="O6" s="111"/>
      <c r="P6" s="112">
        <f>1.21*O6</f>
        <v>0</v>
      </c>
      <c r="Q6" s="113"/>
      <c r="R6" s="112">
        <f>1.21*Q6</f>
        <v>0</v>
      </c>
      <c r="S6" s="112">
        <f>R6*J6</f>
        <v>0</v>
      </c>
      <c r="T6" s="113"/>
      <c r="U6" s="112">
        <f>1.21*T6</f>
        <v>0</v>
      </c>
      <c r="V6" s="116">
        <f>U6*E6</f>
        <v>0</v>
      </c>
      <c r="W6" s="116">
        <f>X6/121*100</f>
        <v>0</v>
      </c>
      <c r="X6" s="116">
        <f>P6+S6+V6</f>
        <v>0</v>
      </c>
    </row>
    <row r="7" spans="1:24" ht="15">
      <c r="A7" s="34" t="s">
        <v>88</v>
      </c>
      <c r="B7" s="31" t="s">
        <v>85</v>
      </c>
      <c r="C7" s="31">
        <v>50</v>
      </c>
      <c r="D7" s="31">
        <v>0.05</v>
      </c>
      <c r="E7" s="32">
        <f>C7*D7</f>
        <v>2.5</v>
      </c>
      <c r="F7" s="26">
        <f>E7*200</f>
        <v>500</v>
      </c>
      <c r="G7" s="31"/>
      <c r="H7" s="31"/>
      <c r="I7" s="31"/>
      <c r="J7" s="26">
        <f>C7*I7</f>
        <v>0</v>
      </c>
      <c r="K7" s="26">
        <f>J7*5</f>
        <v>0</v>
      </c>
      <c r="L7" s="31"/>
      <c r="M7" s="42">
        <f>L7+K7+F7</f>
        <v>500</v>
      </c>
      <c r="N7" s="42">
        <f t="shared" si="0"/>
        <v>605</v>
      </c>
      <c r="O7" s="111"/>
      <c r="P7" s="112">
        <f>1.21*O7</f>
        <v>0</v>
      </c>
      <c r="Q7" s="113"/>
      <c r="R7" s="112">
        <f>1.21*Q7</f>
        <v>0</v>
      </c>
      <c r="S7" s="112">
        <f>R7*J7</f>
        <v>0</v>
      </c>
      <c r="T7" s="113"/>
      <c r="U7" s="112">
        <f>1.21*T7</f>
        <v>0</v>
      </c>
      <c r="V7" s="116">
        <f>U7*E7</f>
        <v>0</v>
      </c>
      <c r="W7" s="116">
        <f>X7/121*100</f>
        <v>0</v>
      </c>
      <c r="X7" s="116">
        <f>P7+S7+V7</f>
        <v>0</v>
      </c>
    </row>
    <row r="8" spans="1:24" ht="30">
      <c r="A8" s="34" t="s">
        <v>77</v>
      </c>
      <c r="B8" s="31" t="s">
        <v>19</v>
      </c>
      <c r="C8" s="31"/>
      <c r="D8" s="31"/>
      <c r="E8" s="32"/>
      <c r="F8" s="26"/>
      <c r="G8" s="31"/>
      <c r="H8" s="31"/>
      <c r="I8" s="31"/>
      <c r="J8" s="26"/>
      <c r="K8" s="26"/>
      <c r="L8" s="31">
        <v>80</v>
      </c>
      <c r="M8" s="42">
        <v>80</v>
      </c>
      <c r="N8" s="42">
        <f t="shared" si="0"/>
        <v>96.8</v>
      </c>
      <c r="O8" s="111"/>
      <c r="P8" s="112">
        <f>1.21*O8</f>
        <v>0</v>
      </c>
      <c r="Q8" s="113"/>
      <c r="R8" s="112">
        <f>1.21*Q8</f>
        <v>0</v>
      </c>
      <c r="S8" s="112">
        <f>R8*J8</f>
        <v>0</v>
      </c>
      <c r="T8" s="113"/>
      <c r="U8" s="112">
        <f>1.21*T8</f>
        <v>0</v>
      </c>
      <c r="V8" s="116">
        <f>U8*E8</f>
        <v>0</v>
      </c>
      <c r="W8" s="116">
        <f>X8/121*100</f>
        <v>0</v>
      </c>
      <c r="X8" s="116">
        <f>P8+S8+V8</f>
        <v>0</v>
      </c>
    </row>
    <row r="9" spans="1:24" ht="15">
      <c r="A9" s="35" t="s">
        <v>119</v>
      </c>
      <c r="B9" s="31"/>
      <c r="C9" s="31"/>
      <c r="D9" s="26"/>
      <c r="E9" s="26"/>
      <c r="F9" s="26"/>
      <c r="G9" s="31"/>
      <c r="H9" s="31"/>
      <c r="I9" s="31"/>
      <c r="J9" s="26"/>
      <c r="K9" s="26"/>
      <c r="L9" s="26"/>
      <c r="M9" s="42">
        <f>SUM(M3:M8)</f>
        <v>2800</v>
      </c>
      <c r="N9" s="42">
        <f>SUM(N3:N8)</f>
        <v>3388</v>
      </c>
      <c r="O9" s="115"/>
      <c r="P9" s="116"/>
      <c r="Q9" s="116"/>
      <c r="R9" s="116"/>
      <c r="S9" s="116"/>
      <c r="T9" s="116"/>
      <c r="U9" s="116"/>
      <c r="V9" s="116"/>
      <c r="W9" s="117">
        <f>SUM(W3:W8)</f>
        <v>0</v>
      </c>
      <c r="X9" s="117">
        <f>SUM(X3:X8)</f>
        <v>0</v>
      </c>
    </row>
    <row r="13" spans="1:8" ht="15" customHeight="1">
      <c r="A13" s="94" t="s">
        <v>161</v>
      </c>
      <c r="B13" s="94"/>
      <c r="C13" s="94"/>
      <c r="D13" s="94"/>
      <c r="E13" s="94"/>
      <c r="F13" s="94"/>
      <c r="G13" s="94"/>
      <c r="H13" s="94"/>
    </row>
  </sheetData>
  <sheetProtection/>
  <mergeCells count="24">
    <mergeCell ref="W1:W2"/>
    <mergeCell ref="O1:O2"/>
    <mergeCell ref="Q1:Q2"/>
    <mergeCell ref="T1:T2"/>
    <mergeCell ref="F1:F2"/>
    <mergeCell ref="G1:G2"/>
    <mergeCell ref="H1:H2"/>
    <mergeCell ref="I1:I2"/>
    <mergeCell ref="X1:X2"/>
    <mergeCell ref="P1:P2"/>
    <mergeCell ref="R1:R2"/>
    <mergeCell ref="S1:S2"/>
    <mergeCell ref="U1:U2"/>
    <mergeCell ref="V1:V2"/>
    <mergeCell ref="J1:J2"/>
    <mergeCell ref="K1:K2"/>
    <mergeCell ref="L1:L2"/>
    <mergeCell ref="M1:M2"/>
    <mergeCell ref="N1:N2"/>
    <mergeCell ref="A13:H13"/>
    <mergeCell ref="B1:B2"/>
    <mergeCell ref="C1:C2"/>
    <mergeCell ref="D1:D2"/>
    <mergeCell ref="E1:E2"/>
  </mergeCells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N1">
      <selection activeCell="O3" sqref="O3:X6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5.710937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104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30">
      <c r="A3" s="25" t="s">
        <v>35</v>
      </c>
      <c r="B3" s="32" t="s">
        <v>19</v>
      </c>
      <c r="C3" s="32">
        <v>4</v>
      </c>
      <c r="D3" s="32">
        <v>2</v>
      </c>
      <c r="E3" s="32">
        <f>C3*D3</f>
        <v>8</v>
      </c>
      <c r="F3" s="42">
        <f>E3*200</f>
        <v>1600</v>
      </c>
      <c r="G3" s="26"/>
      <c r="H3" s="26"/>
      <c r="I3" s="26"/>
      <c r="J3" s="26">
        <f>I3*2</f>
        <v>0</v>
      </c>
      <c r="K3" s="26">
        <f>J3*5</f>
        <v>0</v>
      </c>
      <c r="L3" s="26">
        <v>0</v>
      </c>
      <c r="M3" s="42">
        <f>L3+K3+F3</f>
        <v>1600</v>
      </c>
      <c r="N3" s="42">
        <f>M3*1.21</f>
        <v>1936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s="24" customFormat="1" ht="30">
      <c r="A4" s="25" t="s">
        <v>36</v>
      </c>
      <c r="B4" s="32" t="s">
        <v>19</v>
      </c>
      <c r="C4" s="32">
        <v>4</v>
      </c>
      <c r="D4" s="32">
        <v>1</v>
      </c>
      <c r="E4" s="32">
        <f>C4*D4</f>
        <v>4</v>
      </c>
      <c r="F4" s="26">
        <f>E4*200</f>
        <v>800</v>
      </c>
      <c r="G4" s="37" t="s">
        <v>21</v>
      </c>
      <c r="H4" s="37" t="s">
        <v>33</v>
      </c>
      <c r="I4" s="26">
        <v>25</v>
      </c>
      <c r="J4" s="26">
        <f>I4*C4</f>
        <v>100</v>
      </c>
      <c r="K4" s="26">
        <f>J4*5</f>
        <v>500</v>
      </c>
      <c r="L4" s="26"/>
      <c r="M4" s="42">
        <f>L4+K4+F4</f>
        <v>1300</v>
      </c>
      <c r="N4" s="42">
        <f>M4*1.21</f>
        <v>1573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4">
        <f>U4*E4</f>
        <v>0</v>
      </c>
      <c r="W4" s="114">
        <f>X4/121*100</f>
        <v>0</v>
      </c>
      <c r="X4" s="114">
        <f>P4+S4+V4</f>
        <v>0</v>
      </c>
    </row>
    <row r="5" spans="1:24" s="24" customFormat="1" ht="30">
      <c r="A5" s="25" t="s">
        <v>34</v>
      </c>
      <c r="B5" s="32" t="s">
        <v>19</v>
      </c>
      <c r="C5" s="32">
        <v>1</v>
      </c>
      <c r="D5" s="32" t="s">
        <v>26</v>
      </c>
      <c r="E5" s="32" t="s">
        <v>26</v>
      </c>
      <c r="F5" s="26" t="s">
        <v>26</v>
      </c>
      <c r="G5" s="26" t="s">
        <v>26</v>
      </c>
      <c r="H5" s="26" t="s">
        <v>26</v>
      </c>
      <c r="I5" s="26" t="s">
        <v>26</v>
      </c>
      <c r="J5" s="26" t="s">
        <v>26</v>
      </c>
      <c r="K5" s="26" t="s">
        <v>26</v>
      </c>
      <c r="L5" s="26">
        <v>300</v>
      </c>
      <c r="M5" s="42">
        <v>300</v>
      </c>
      <c r="N5" s="42">
        <f>M5*1.21</f>
        <v>363</v>
      </c>
      <c r="O5" s="111"/>
      <c r="P5" s="112">
        <f>1.21*O5</f>
        <v>0</v>
      </c>
      <c r="Q5" s="113"/>
      <c r="R5" s="112">
        <f>1.21*Q5</f>
        <v>0</v>
      </c>
      <c r="S5" s="112"/>
      <c r="T5" s="113"/>
      <c r="U5" s="112">
        <f>1.21*T5</f>
        <v>0</v>
      </c>
      <c r="V5" s="114"/>
      <c r="W5" s="114">
        <f>X5/121*100</f>
        <v>0</v>
      </c>
      <c r="X5" s="114">
        <f>P5+S5+V5</f>
        <v>0</v>
      </c>
    </row>
    <row r="6" spans="1:24" ht="15">
      <c r="A6" s="35" t="s">
        <v>120</v>
      </c>
      <c r="B6" s="31"/>
      <c r="C6" s="31"/>
      <c r="D6" s="26"/>
      <c r="E6" s="26"/>
      <c r="F6" s="26"/>
      <c r="G6" s="31"/>
      <c r="H6" s="31"/>
      <c r="I6" s="31"/>
      <c r="J6" s="26"/>
      <c r="K6" s="26"/>
      <c r="L6" s="26"/>
      <c r="M6" s="42">
        <f>SUM(M3:M5)</f>
        <v>3200</v>
      </c>
      <c r="N6" s="42">
        <f>SUM(N3:N5)</f>
        <v>3872</v>
      </c>
      <c r="O6" s="115"/>
      <c r="P6" s="116"/>
      <c r="Q6" s="116"/>
      <c r="R6" s="116"/>
      <c r="S6" s="116"/>
      <c r="T6" s="116"/>
      <c r="U6" s="116"/>
      <c r="V6" s="116"/>
      <c r="W6" s="117">
        <f>SUM(W3:W5)</f>
        <v>0</v>
      </c>
      <c r="X6" s="117">
        <f>SUM(X3:X5)</f>
        <v>0</v>
      </c>
    </row>
  </sheetData>
  <sheetProtection/>
  <mergeCells count="23">
    <mergeCell ref="O1:O2"/>
    <mergeCell ref="Q1:Q2"/>
    <mergeCell ref="T1:T2"/>
    <mergeCell ref="X1:X2"/>
    <mergeCell ref="P1:P2"/>
    <mergeCell ref="R1:R2"/>
    <mergeCell ref="S1:S2"/>
    <mergeCell ref="U1:U2"/>
    <mergeCell ref="V1:V2"/>
    <mergeCell ref="W1:W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N1">
      <selection activeCell="O3" sqref="O3:X13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8.5742187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94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30">
      <c r="A3" s="25" t="s">
        <v>37</v>
      </c>
      <c r="B3" s="32" t="s">
        <v>19</v>
      </c>
      <c r="C3" s="32">
        <v>2</v>
      </c>
      <c r="D3" s="32">
        <v>4</v>
      </c>
      <c r="E3" s="32">
        <f>C3*D3</f>
        <v>8</v>
      </c>
      <c r="F3" s="42">
        <f aca="true" t="shared" si="0" ref="F3:F12">E3*200</f>
        <v>1600</v>
      </c>
      <c r="G3" s="26"/>
      <c r="H3" s="26"/>
      <c r="I3" s="26"/>
      <c r="J3" s="26">
        <f>I3*2</f>
        <v>0</v>
      </c>
      <c r="K3" s="26">
        <f aca="true" t="shared" si="1" ref="K3:K12">J3*5</f>
        <v>0</v>
      </c>
      <c r="L3" s="26"/>
      <c r="M3" s="42">
        <f aca="true" t="shared" si="2" ref="M3:M12">L3+K3+F3</f>
        <v>1600</v>
      </c>
      <c r="N3" s="42">
        <f>M3*1.21</f>
        <v>1936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s="24" customFormat="1" ht="30">
      <c r="A4" s="34" t="s">
        <v>38</v>
      </c>
      <c r="B4" s="32" t="s">
        <v>19</v>
      </c>
      <c r="C4" s="32">
        <v>1</v>
      </c>
      <c r="D4" s="32">
        <v>0</v>
      </c>
      <c r="E4" s="32">
        <f>C4*D4</f>
        <v>0</v>
      </c>
      <c r="F4" s="26">
        <f t="shared" si="0"/>
        <v>0</v>
      </c>
      <c r="G4" s="38" t="s">
        <v>21</v>
      </c>
      <c r="H4" s="38" t="s">
        <v>21</v>
      </c>
      <c r="I4" s="26">
        <v>2</v>
      </c>
      <c r="J4" s="26">
        <f>I4*C4</f>
        <v>2</v>
      </c>
      <c r="K4" s="26">
        <f t="shared" si="1"/>
        <v>10</v>
      </c>
      <c r="L4" s="26"/>
      <c r="M4" s="42">
        <f t="shared" si="2"/>
        <v>10</v>
      </c>
      <c r="N4" s="42">
        <f aca="true" t="shared" si="3" ref="N4:N12">M4*1.21</f>
        <v>12.1</v>
      </c>
      <c r="O4" s="111"/>
      <c r="P4" s="112">
        <f aca="true" t="shared" si="4" ref="P4:P12">1.21*O4</f>
        <v>0</v>
      </c>
      <c r="Q4" s="113"/>
      <c r="R4" s="112">
        <f aca="true" t="shared" si="5" ref="R4:R12">1.21*Q4</f>
        <v>0</v>
      </c>
      <c r="S4" s="112">
        <f aca="true" t="shared" si="6" ref="S4:S12">R4*J4</f>
        <v>0</v>
      </c>
      <c r="T4" s="113"/>
      <c r="U4" s="112">
        <f aca="true" t="shared" si="7" ref="U4:U12">1.21*T4</f>
        <v>0</v>
      </c>
      <c r="V4" s="114">
        <f aca="true" t="shared" si="8" ref="V4:V12">U4*E4</f>
        <v>0</v>
      </c>
      <c r="W4" s="114">
        <f aca="true" t="shared" si="9" ref="W4:W12">X4/121*100</f>
        <v>0</v>
      </c>
      <c r="X4" s="114">
        <f aca="true" t="shared" si="10" ref="X4:X12">P4+S4+V4</f>
        <v>0</v>
      </c>
    </row>
    <row r="5" spans="1:24" s="24" customFormat="1" ht="30">
      <c r="A5" s="34" t="s">
        <v>39</v>
      </c>
      <c r="B5" s="32" t="s">
        <v>19</v>
      </c>
      <c r="C5" s="32">
        <v>1</v>
      </c>
      <c r="D5" s="32">
        <v>0</v>
      </c>
      <c r="E5" s="32">
        <f>C5*D5</f>
        <v>0</v>
      </c>
      <c r="F5" s="26">
        <f t="shared" si="0"/>
        <v>0</v>
      </c>
      <c r="G5" s="38" t="s">
        <v>21</v>
      </c>
      <c r="H5" s="38" t="s">
        <v>20</v>
      </c>
      <c r="I5" s="26">
        <v>19</v>
      </c>
      <c r="J5" s="26">
        <f>I5*C5</f>
        <v>19</v>
      </c>
      <c r="K5" s="26">
        <f t="shared" si="1"/>
        <v>95</v>
      </c>
      <c r="L5" s="26"/>
      <c r="M5" s="42">
        <f t="shared" si="2"/>
        <v>95</v>
      </c>
      <c r="N5" s="42">
        <f t="shared" si="3"/>
        <v>114.95</v>
      </c>
      <c r="O5" s="111"/>
      <c r="P5" s="112">
        <f t="shared" si="4"/>
        <v>0</v>
      </c>
      <c r="Q5" s="113"/>
      <c r="R5" s="112">
        <f t="shared" si="5"/>
        <v>0</v>
      </c>
      <c r="S5" s="112">
        <f t="shared" si="6"/>
        <v>0</v>
      </c>
      <c r="T5" s="113"/>
      <c r="U5" s="112">
        <f t="shared" si="7"/>
        <v>0</v>
      </c>
      <c r="V5" s="114">
        <f t="shared" si="8"/>
        <v>0</v>
      </c>
      <c r="W5" s="114">
        <f t="shared" si="9"/>
        <v>0</v>
      </c>
      <c r="X5" s="114">
        <f t="shared" si="10"/>
        <v>0</v>
      </c>
    </row>
    <row r="6" spans="1:24" s="24" customFormat="1" ht="45">
      <c r="A6" s="25" t="s">
        <v>122</v>
      </c>
      <c r="B6" s="32" t="s">
        <v>19</v>
      </c>
      <c r="C6" s="32">
        <v>1</v>
      </c>
      <c r="D6" s="32">
        <v>1</v>
      </c>
      <c r="E6" s="32">
        <f>C6*D6</f>
        <v>1</v>
      </c>
      <c r="F6" s="26">
        <f t="shared" si="0"/>
        <v>200</v>
      </c>
      <c r="G6" s="26"/>
      <c r="H6" s="26"/>
      <c r="I6" s="26"/>
      <c r="J6" s="26">
        <f aca="true" t="shared" si="11" ref="J6:J12">I6*2</f>
        <v>0</v>
      </c>
      <c r="K6" s="26">
        <f t="shared" si="1"/>
        <v>0</v>
      </c>
      <c r="L6" s="26"/>
      <c r="M6" s="42">
        <f t="shared" si="2"/>
        <v>200</v>
      </c>
      <c r="N6" s="42">
        <f t="shared" si="3"/>
        <v>242</v>
      </c>
      <c r="O6" s="111"/>
      <c r="P6" s="112">
        <f t="shared" si="4"/>
        <v>0</v>
      </c>
      <c r="Q6" s="113"/>
      <c r="R6" s="112">
        <f t="shared" si="5"/>
        <v>0</v>
      </c>
      <c r="S6" s="112">
        <f t="shared" si="6"/>
        <v>0</v>
      </c>
      <c r="T6" s="113"/>
      <c r="U6" s="112">
        <f t="shared" si="7"/>
        <v>0</v>
      </c>
      <c r="V6" s="114">
        <f t="shared" si="8"/>
        <v>0</v>
      </c>
      <c r="W6" s="114">
        <f t="shared" si="9"/>
        <v>0</v>
      </c>
      <c r="X6" s="114">
        <f t="shared" si="10"/>
        <v>0</v>
      </c>
    </row>
    <row r="7" spans="1:24" ht="45">
      <c r="A7" s="25" t="s">
        <v>123</v>
      </c>
      <c r="B7" s="31" t="s">
        <v>19</v>
      </c>
      <c r="C7" s="31">
        <v>1</v>
      </c>
      <c r="D7" s="31">
        <v>1</v>
      </c>
      <c r="E7" s="32">
        <f>C7*D7</f>
        <v>1</v>
      </c>
      <c r="F7" s="26">
        <f t="shared" si="0"/>
        <v>200</v>
      </c>
      <c r="G7" s="31"/>
      <c r="H7" s="31"/>
      <c r="I7" s="31"/>
      <c r="J7" s="26">
        <f t="shared" si="11"/>
        <v>0</v>
      </c>
      <c r="K7" s="26">
        <f t="shared" si="1"/>
        <v>0</v>
      </c>
      <c r="L7" s="31"/>
      <c r="M7" s="42">
        <f t="shared" si="2"/>
        <v>200</v>
      </c>
      <c r="N7" s="42">
        <f t="shared" si="3"/>
        <v>242</v>
      </c>
      <c r="O7" s="111"/>
      <c r="P7" s="112">
        <f t="shared" si="4"/>
        <v>0</v>
      </c>
      <c r="Q7" s="113"/>
      <c r="R7" s="112">
        <f t="shared" si="5"/>
        <v>0</v>
      </c>
      <c r="S7" s="112">
        <f t="shared" si="6"/>
        <v>0</v>
      </c>
      <c r="T7" s="113"/>
      <c r="U7" s="112">
        <f t="shared" si="7"/>
        <v>0</v>
      </c>
      <c r="V7" s="114">
        <f t="shared" si="8"/>
        <v>0</v>
      </c>
      <c r="W7" s="114">
        <f t="shared" si="9"/>
        <v>0</v>
      </c>
      <c r="X7" s="114">
        <f t="shared" si="10"/>
        <v>0</v>
      </c>
    </row>
    <row r="8" spans="1:24" ht="45">
      <c r="A8" s="34" t="s">
        <v>42</v>
      </c>
      <c r="B8" s="31" t="s">
        <v>19</v>
      </c>
      <c r="C8" s="31">
        <v>1</v>
      </c>
      <c r="D8" s="31">
        <v>4</v>
      </c>
      <c r="E8" s="31">
        <v>4</v>
      </c>
      <c r="F8" s="26">
        <f t="shared" si="0"/>
        <v>800</v>
      </c>
      <c r="G8" s="31"/>
      <c r="H8" s="31"/>
      <c r="I8" s="31">
        <v>0</v>
      </c>
      <c r="J8" s="26">
        <f t="shared" si="11"/>
        <v>0</v>
      </c>
      <c r="K8" s="26">
        <f t="shared" si="1"/>
        <v>0</v>
      </c>
      <c r="L8" s="31"/>
      <c r="M8" s="42">
        <f t="shared" si="2"/>
        <v>800</v>
      </c>
      <c r="N8" s="42">
        <f t="shared" si="3"/>
        <v>968</v>
      </c>
      <c r="O8" s="111"/>
      <c r="P8" s="112">
        <f t="shared" si="4"/>
        <v>0</v>
      </c>
      <c r="Q8" s="113"/>
      <c r="R8" s="112">
        <f t="shared" si="5"/>
        <v>0</v>
      </c>
      <c r="S8" s="112">
        <f t="shared" si="6"/>
        <v>0</v>
      </c>
      <c r="T8" s="113"/>
      <c r="U8" s="112">
        <f t="shared" si="7"/>
        <v>0</v>
      </c>
      <c r="V8" s="114">
        <f t="shared" si="8"/>
        <v>0</v>
      </c>
      <c r="W8" s="114">
        <f t="shared" si="9"/>
        <v>0</v>
      </c>
      <c r="X8" s="114">
        <f t="shared" si="10"/>
        <v>0</v>
      </c>
    </row>
    <row r="9" spans="1:24" ht="30">
      <c r="A9" s="34" t="s">
        <v>40</v>
      </c>
      <c r="B9" s="31" t="s">
        <v>19</v>
      </c>
      <c r="C9" s="31">
        <v>1</v>
      </c>
      <c r="D9" s="31">
        <v>0.5</v>
      </c>
      <c r="E9" s="32">
        <f>C9*D9</f>
        <v>0.5</v>
      </c>
      <c r="F9" s="26">
        <f t="shared" si="0"/>
        <v>100</v>
      </c>
      <c r="G9" s="31"/>
      <c r="H9" s="31"/>
      <c r="I9" s="31"/>
      <c r="J9" s="26">
        <f t="shared" si="11"/>
        <v>0</v>
      </c>
      <c r="K9" s="26">
        <f t="shared" si="1"/>
        <v>0</v>
      </c>
      <c r="L9" s="31"/>
      <c r="M9" s="42">
        <f t="shared" si="2"/>
        <v>100</v>
      </c>
      <c r="N9" s="42">
        <f t="shared" si="3"/>
        <v>121</v>
      </c>
      <c r="O9" s="111"/>
      <c r="P9" s="112">
        <f t="shared" si="4"/>
        <v>0</v>
      </c>
      <c r="Q9" s="113"/>
      <c r="R9" s="112">
        <f t="shared" si="5"/>
        <v>0</v>
      </c>
      <c r="S9" s="112">
        <f t="shared" si="6"/>
        <v>0</v>
      </c>
      <c r="T9" s="113"/>
      <c r="U9" s="112">
        <f t="shared" si="7"/>
        <v>0</v>
      </c>
      <c r="V9" s="114">
        <f t="shared" si="8"/>
        <v>0</v>
      </c>
      <c r="W9" s="114">
        <f t="shared" si="9"/>
        <v>0</v>
      </c>
      <c r="X9" s="114">
        <f t="shared" si="10"/>
        <v>0</v>
      </c>
    </row>
    <row r="10" spans="1:24" ht="45">
      <c r="A10" s="34" t="s">
        <v>41</v>
      </c>
      <c r="B10" s="31" t="s">
        <v>19</v>
      </c>
      <c r="C10" s="31">
        <v>1</v>
      </c>
      <c r="D10" s="31">
        <v>4</v>
      </c>
      <c r="E10" s="31">
        <v>4</v>
      </c>
      <c r="F10" s="26">
        <f t="shared" si="0"/>
        <v>800</v>
      </c>
      <c r="G10" s="31"/>
      <c r="H10" s="31"/>
      <c r="I10" s="31">
        <v>0</v>
      </c>
      <c r="J10" s="26">
        <f t="shared" si="11"/>
        <v>0</v>
      </c>
      <c r="K10" s="26">
        <f t="shared" si="1"/>
        <v>0</v>
      </c>
      <c r="L10" s="31"/>
      <c r="M10" s="42">
        <f t="shared" si="2"/>
        <v>800</v>
      </c>
      <c r="N10" s="42">
        <f t="shared" si="3"/>
        <v>968</v>
      </c>
      <c r="O10" s="111"/>
      <c r="P10" s="112">
        <f t="shared" si="4"/>
        <v>0</v>
      </c>
      <c r="Q10" s="113"/>
      <c r="R10" s="112">
        <f t="shared" si="5"/>
        <v>0</v>
      </c>
      <c r="S10" s="112">
        <f t="shared" si="6"/>
        <v>0</v>
      </c>
      <c r="T10" s="113"/>
      <c r="U10" s="112">
        <f t="shared" si="7"/>
        <v>0</v>
      </c>
      <c r="V10" s="114">
        <f t="shared" si="8"/>
        <v>0</v>
      </c>
      <c r="W10" s="114">
        <f t="shared" si="9"/>
        <v>0</v>
      </c>
      <c r="X10" s="114">
        <f t="shared" si="10"/>
        <v>0</v>
      </c>
    </row>
    <row r="11" spans="1:24" ht="30">
      <c r="A11" s="34" t="s">
        <v>43</v>
      </c>
      <c r="B11" s="31" t="s">
        <v>19</v>
      </c>
      <c r="C11" s="31">
        <v>1</v>
      </c>
      <c r="D11" s="31">
        <v>1</v>
      </c>
      <c r="E11" s="32">
        <f>C11*D11</f>
        <v>1</v>
      </c>
      <c r="F11" s="26">
        <f t="shared" si="0"/>
        <v>200</v>
      </c>
      <c r="G11" s="31"/>
      <c r="H11" s="31"/>
      <c r="I11" s="31"/>
      <c r="J11" s="26">
        <f t="shared" si="11"/>
        <v>0</v>
      </c>
      <c r="K11" s="26">
        <f t="shared" si="1"/>
        <v>0</v>
      </c>
      <c r="L11" s="31"/>
      <c r="M11" s="42">
        <f t="shared" si="2"/>
        <v>200</v>
      </c>
      <c r="N11" s="42">
        <f t="shared" si="3"/>
        <v>242</v>
      </c>
      <c r="O11" s="111"/>
      <c r="P11" s="112">
        <f t="shared" si="4"/>
        <v>0</v>
      </c>
      <c r="Q11" s="113"/>
      <c r="R11" s="112">
        <f t="shared" si="5"/>
        <v>0</v>
      </c>
      <c r="S11" s="112">
        <f t="shared" si="6"/>
        <v>0</v>
      </c>
      <c r="T11" s="113"/>
      <c r="U11" s="112">
        <f t="shared" si="7"/>
        <v>0</v>
      </c>
      <c r="V11" s="114">
        <f t="shared" si="8"/>
        <v>0</v>
      </c>
      <c r="W11" s="114">
        <f t="shared" si="9"/>
        <v>0</v>
      </c>
      <c r="X11" s="114">
        <f t="shared" si="10"/>
        <v>0</v>
      </c>
    </row>
    <row r="12" spans="1:24" ht="30">
      <c r="A12" s="34" t="s">
        <v>48</v>
      </c>
      <c r="B12" s="31" t="s">
        <v>19</v>
      </c>
      <c r="C12" s="31">
        <v>0</v>
      </c>
      <c r="D12" s="31">
        <v>0</v>
      </c>
      <c r="E12" s="32">
        <f>C12*D12</f>
        <v>0</v>
      </c>
      <c r="F12" s="26">
        <f t="shared" si="0"/>
        <v>0</v>
      </c>
      <c r="G12" s="31"/>
      <c r="H12" s="31"/>
      <c r="I12" s="31"/>
      <c r="J12" s="26">
        <f t="shared" si="11"/>
        <v>0</v>
      </c>
      <c r="K12" s="26">
        <f t="shared" si="1"/>
        <v>0</v>
      </c>
      <c r="L12" s="31">
        <v>2395</v>
      </c>
      <c r="M12" s="42">
        <f t="shared" si="2"/>
        <v>2395</v>
      </c>
      <c r="N12" s="42">
        <f t="shared" si="3"/>
        <v>2897.95</v>
      </c>
      <c r="O12" s="111"/>
      <c r="P12" s="112">
        <f t="shared" si="4"/>
        <v>0</v>
      </c>
      <c r="Q12" s="113"/>
      <c r="R12" s="112">
        <f t="shared" si="5"/>
        <v>0</v>
      </c>
      <c r="S12" s="112">
        <f t="shared" si="6"/>
        <v>0</v>
      </c>
      <c r="T12" s="113"/>
      <c r="U12" s="112">
        <f t="shared" si="7"/>
        <v>0</v>
      </c>
      <c r="V12" s="114">
        <f t="shared" si="8"/>
        <v>0</v>
      </c>
      <c r="W12" s="114">
        <f t="shared" si="9"/>
        <v>0</v>
      </c>
      <c r="X12" s="114">
        <f t="shared" si="10"/>
        <v>0</v>
      </c>
    </row>
    <row r="13" spans="1:24" ht="15">
      <c r="A13" s="35" t="s">
        <v>121</v>
      </c>
      <c r="B13" s="31"/>
      <c r="C13" s="31"/>
      <c r="D13" s="26"/>
      <c r="E13" s="26"/>
      <c r="F13" s="26"/>
      <c r="G13" s="31"/>
      <c r="H13" s="31"/>
      <c r="I13" s="31"/>
      <c r="J13" s="26"/>
      <c r="K13" s="26"/>
      <c r="L13" s="26"/>
      <c r="M13" s="42">
        <f>SUM(M3:M12)</f>
        <v>6400</v>
      </c>
      <c r="N13" s="42">
        <f>SUM(N3:N12)</f>
        <v>7743.999999999999</v>
      </c>
      <c r="O13" s="115"/>
      <c r="P13" s="116"/>
      <c r="Q13" s="116"/>
      <c r="R13" s="116"/>
      <c r="S13" s="116"/>
      <c r="T13" s="116"/>
      <c r="U13" s="116"/>
      <c r="V13" s="116"/>
      <c r="W13" s="117">
        <f>SUM(W3:W12)</f>
        <v>0</v>
      </c>
      <c r="X13" s="117">
        <f>SUM(X3:X12)</f>
        <v>0</v>
      </c>
    </row>
  </sheetData>
  <sheetProtection/>
  <mergeCells count="23">
    <mergeCell ref="O1:O2"/>
    <mergeCell ref="X1:X2"/>
    <mergeCell ref="P1:P2"/>
    <mergeCell ref="R1:R2"/>
    <mergeCell ref="S1:S2"/>
    <mergeCell ref="U1:U2"/>
    <mergeCell ref="V1:V2"/>
    <mergeCell ref="W1:W2"/>
    <mergeCell ref="T1:T2"/>
    <mergeCell ref="Q1:Q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N1">
      <selection activeCell="O3" sqref="O3:X13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5.851562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70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30">
      <c r="A3" s="34" t="s">
        <v>71</v>
      </c>
      <c r="B3" s="31" t="s">
        <v>32</v>
      </c>
      <c r="C3" s="31">
        <v>33</v>
      </c>
      <c r="D3" s="31">
        <v>0</v>
      </c>
      <c r="E3" s="32">
        <f aca="true" t="shared" si="0" ref="E3:E10">C3*D3</f>
        <v>0</v>
      </c>
      <c r="F3" s="26">
        <f aca="true" t="shared" si="1" ref="F3:F10">E3*200</f>
        <v>0</v>
      </c>
      <c r="G3" s="39" t="s">
        <v>67</v>
      </c>
      <c r="H3" s="39" t="s">
        <v>33</v>
      </c>
      <c r="I3" s="31">
        <v>20</v>
      </c>
      <c r="J3" s="26">
        <f aca="true" t="shared" si="2" ref="J3:J11">C3*I3</f>
        <v>660</v>
      </c>
      <c r="K3" s="42">
        <f aca="true" t="shared" si="3" ref="K3:K11">J3*5</f>
        <v>3300</v>
      </c>
      <c r="L3" s="31"/>
      <c r="M3" s="42">
        <f aca="true" t="shared" si="4" ref="M3:M10">L3+K3+F3</f>
        <v>3300</v>
      </c>
      <c r="N3" s="42">
        <f>M3*1.21</f>
        <v>3993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6">
        <f>U3*E3</f>
        <v>0</v>
      </c>
      <c r="W3" s="116">
        <f>X3/121*100</f>
        <v>0</v>
      </c>
      <c r="X3" s="116">
        <f>P3+S3+V3</f>
        <v>0</v>
      </c>
    </row>
    <row r="4" spans="1:24" ht="30">
      <c r="A4" s="34" t="s">
        <v>72</v>
      </c>
      <c r="B4" s="31" t="s">
        <v>32</v>
      </c>
      <c r="C4" s="31">
        <v>33</v>
      </c>
      <c r="D4" s="31">
        <v>0</v>
      </c>
      <c r="E4" s="32">
        <f t="shared" si="0"/>
        <v>0</v>
      </c>
      <c r="F4" s="26">
        <f t="shared" si="1"/>
        <v>0</v>
      </c>
      <c r="G4" s="39" t="s">
        <v>66</v>
      </c>
      <c r="H4" s="39" t="s">
        <v>33</v>
      </c>
      <c r="I4" s="31">
        <v>24</v>
      </c>
      <c r="J4" s="26">
        <f t="shared" si="2"/>
        <v>792</v>
      </c>
      <c r="K4" s="42">
        <f t="shared" si="3"/>
        <v>3960</v>
      </c>
      <c r="L4" s="31"/>
      <c r="M4" s="42">
        <f t="shared" si="4"/>
        <v>3960</v>
      </c>
      <c r="N4" s="42">
        <f aca="true" t="shared" si="5" ref="N4:N12">M4*1.21</f>
        <v>4791.599999999999</v>
      </c>
      <c r="O4" s="111"/>
      <c r="P4" s="112">
        <f aca="true" t="shared" si="6" ref="P4:P12">1.21*O4</f>
        <v>0</v>
      </c>
      <c r="Q4" s="113"/>
      <c r="R4" s="112">
        <f aca="true" t="shared" si="7" ref="R4:R12">1.21*Q4</f>
        <v>0</v>
      </c>
      <c r="S4" s="112">
        <f aca="true" t="shared" si="8" ref="S4:S12">R4*J4</f>
        <v>0</v>
      </c>
      <c r="T4" s="113"/>
      <c r="U4" s="112">
        <f aca="true" t="shared" si="9" ref="U4:U12">1.21*T4</f>
        <v>0</v>
      </c>
      <c r="V4" s="116">
        <f aca="true" t="shared" si="10" ref="V4:V12">U4*E4</f>
        <v>0</v>
      </c>
      <c r="W4" s="116">
        <f aca="true" t="shared" si="11" ref="W4:W12">X4/121*100</f>
        <v>0</v>
      </c>
      <c r="X4" s="116">
        <f aca="true" t="shared" si="12" ref="X4:X12">P4+S4+V4</f>
        <v>0</v>
      </c>
    </row>
    <row r="5" spans="1:24" ht="15">
      <c r="A5" s="34" t="s">
        <v>73</v>
      </c>
      <c r="B5" s="31" t="s">
        <v>32</v>
      </c>
      <c r="C5" s="31">
        <v>33</v>
      </c>
      <c r="D5" s="31">
        <v>10</v>
      </c>
      <c r="E5" s="32">
        <f t="shared" si="0"/>
        <v>330</v>
      </c>
      <c r="F5" s="42">
        <f t="shared" si="1"/>
        <v>66000</v>
      </c>
      <c r="G5" s="39"/>
      <c r="H5" s="39"/>
      <c r="I5" s="31"/>
      <c r="J5" s="26">
        <f t="shared" si="2"/>
        <v>0</v>
      </c>
      <c r="K5" s="42">
        <f t="shared" si="3"/>
        <v>0</v>
      </c>
      <c r="L5" s="31"/>
      <c r="M5" s="42">
        <f t="shared" si="4"/>
        <v>66000</v>
      </c>
      <c r="N5" s="42">
        <f t="shared" si="5"/>
        <v>79860</v>
      </c>
      <c r="O5" s="111"/>
      <c r="P5" s="112">
        <f t="shared" si="6"/>
        <v>0</v>
      </c>
      <c r="Q5" s="113"/>
      <c r="R5" s="112">
        <f t="shared" si="7"/>
        <v>0</v>
      </c>
      <c r="S5" s="112">
        <f t="shared" si="8"/>
        <v>0</v>
      </c>
      <c r="T5" s="113"/>
      <c r="U5" s="112">
        <f t="shared" si="9"/>
        <v>0</v>
      </c>
      <c r="V5" s="116">
        <f t="shared" si="10"/>
        <v>0</v>
      </c>
      <c r="W5" s="116">
        <f t="shared" si="11"/>
        <v>0</v>
      </c>
      <c r="X5" s="116">
        <f t="shared" si="12"/>
        <v>0</v>
      </c>
    </row>
    <row r="6" spans="1:24" s="24" customFormat="1" ht="30">
      <c r="A6" s="34" t="s">
        <v>74</v>
      </c>
      <c r="B6" s="31" t="s">
        <v>32</v>
      </c>
      <c r="C6" s="31">
        <v>33</v>
      </c>
      <c r="D6" s="31">
        <v>0.25</v>
      </c>
      <c r="E6" s="32">
        <f t="shared" si="0"/>
        <v>8.25</v>
      </c>
      <c r="F6" s="42">
        <f t="shared" si="1"/>
        <v>1650</v>
      </c>
      <c r="G6" s="39"/>
      <c r="H6" s="39"/>
      <c r="I6" s="31"/>
      <c r="J6" s="26">
        <f t="shared" si="2"/>
        <v>0</v>
      </c>
      <c r="K6" s="42">
        <f t="shared" si="3"/>
        <v>0</v>
      </c>
      <c r="L6" s="31"/>
      <c r="M6" s="42">
        <f t="shared" si="4"/>
        <v>1650</v>
      </c>
      <c r="N6" s="42">
        <f t="shared" si="5"/>
        <v>1996.5</v>
      </c>
      <c r="O6" s="111"/>
      <c r="P6" s="112">
        <f t="shared" si="6"/>
        <v>0</v>
      </c>
      <c r="Q6" s="113"/>
      <c r="R6" s="112">
        <f t="shared" si="7"/>
        <v>0</v>
      </c>
      <c r="S6" s="112">
        <f t="shared" si="8"/>
        <v>0</v>
      </c>
      <c r="T6" s="113"/>
      <c r="U6" s="112">
        <f t="shared" si="9"/>
        <v>0</v>
      </c>
      <c r="V6" s="116">
        <f t="shared" si="10"/>
        <v>0</v>
      </c>
      <c r="W6" s="116">
        <f t="shared" si="11"/>
        <v>0</v>
      </c>
      <c r="X6" s="116">
        <f t="shared" si="12"/>
        <v>0</v>
      </c>
    </row>
    <row r="7" spans="1:24" ht="30">
      <c r="A7" s="34" t="s">
        <v>75</v>
      </c>
      <c r="B7" s="31" t="s">
        <v>32</v>
      </c>
      <c r="C7" s="31">
        <v>33</v>
      </c>
      <c r="D7" s="31">
        <v>0.25</v>
      </c>
      <c r="E7" s="32">
        <f t="shared" si="0"/>
        <v>8.25</v>
      </c>
      <c r="F7" s="42">
        <f t="shared" si="1"/>
        <v>1650</v>
      </c>
      <c r="G7" s="39"/>
      <c r="H7" s="39"/>
      <c r="I7" s="31"/>
      <c r="J7" s="26">
        <f t="shared" si="2"/>
        <v>0</v>
      </c>
      <c r="K7" s="42">
        <f t="shared" si="3"/>
        <v>0</v>
      </c>
      <c r="L7" s="31"/>
      <c r="M7" s="42">
        <f t="shared" si="4"/>
        <v>1650</v>
      </c>
      <c r="N7" s="42">
        <f t="shared" si="5"/>
        <v>1996.5</v>
      </c>
      <c r="O7" s="111"/>
      <c r="P7" s="112">
        <f t="shared" si="6"/>
        <v>0</v>
      </c>
      <c r="Q7" s="113"/>
      <c r="R7" s="112">
        <f t="shared" si="7"/>
        <v>0</v>
      </c>
      <c r="S7" s="112">
        <f t="shared" si="8"/>
        <v>0</v>
      </c>
      <c r="T7" s="113"/>
      <c r="U7" s="112">
        <f t="shared" si="9"/>
        <v>0</v>
      </c>
      <c r="V7" s="116">
        <f t="shared" si="10"/>
        <v>0</v>
      </c>
      <c r="W7" s="116">
        <f t="shared" si="11"/>
        <v>0</v>
      </c>
      <c r="X7" s="116">
        <f t="shared" si="12"/>
        <v>0</v>
      </c>
    </row>
    <row r="8" spans="1:24" ht="30">
      <c r="A8" s="34" t="s">
        <v>58</v>
      </c>
      <c r="B8" s="31" t="s">
        <v>32</v>
      </c>
      <c r="C8" s="31">
        <v>5</v>
      </c>
      <c r="D8" s="31">
        <v>0.25</v>
      </c>
      <c r="E8" s="32">
        <f t="shared" si="0"/>
        <v>1.25</v>
      </c>
      <c r="F8" s="42">
        <f t="shared" si="1"/>
        <v>250</v>
      </c>
      <c r="G8" s="39" t="s">
        <v>21</v>
      </c>
      <c r="H8" s="39" t="s">
        <v>33</v>
      </c>
      <c r="I8" s="31">
        <v>25</v>
      </c>
      <c r="J8" s="26">
        <f t="shared" si="2"/>
        <v>125</v>
      </c>
      <c r="K8" s="42">
        <f t="shared" si="3"/>
        <v>625</v>
      </c>
      <c r="L8" s="31"/>
      <c r="M8" s="42">
        <f t="shared" si="4"/>
        <v>875</v>
      </c>
      <c r="N8" s="42">
        <f t="shared" si="5"/>
        <v>1058.75</v>
      </c>
      <c r="O8" s="111"/>
      <c r="P8" s="112">
        <f t="shared" si="6"/>
        <v>0</v>
      </c>
      <c r="Q8" s="113"/>
      <c r="R8" s="112">
        <f t="shared" si="7"/>
        <v>0</v>
      </c>
      <c r="S8" s="112">
        <f t="shared" si="8"/>
        <v>0</v>
      </c>
      <c r="T8" s="113"/>
      <c r="U8" s="112">
        <f t="shared" si="9"/>
        <v>0</v>
      </c>
      <c r="V8" s="116">
        <f t="shared" si="10"/>
        <v>0</v>
      </c>
      <c r="W8" s="116">
        <f t="shared" si="11"/>
        <v>0</v>
      </c>
      <c r="X8" s="116">
        <f t="shared" si="12"/>
        <v>0</v>
      </c>
    </row>
    <row r="9" spans="1:24" ht="30">
      <c r="A9" s="34" t="s">
        <v>65</v>
      </c>
      <c r="B9" s="31" t="s">
        <v>32</v>
      </c>
      <c r="C9" s="31">
        <v>33</v>
      </c>
      <c r="D9" s="31">
        <v>0.75</v>
      </c>
      <c r="E9" s="32">
        <f t="shared" si="0"/>
        <v>24.75</v>
      </c>
      <c r="F9" s="42">
        <f t="shared" si="1"/>
        <v>4950</v>
      </c>
      <c r="G9" s="39"/>
      <c r="H9" s="39"/>
      <c r="I9" s="31"/>
      <c r="J9" s="26">
        <f t="shared" si="2"/>
        <v>0</v>
      </c>
      <c r="K9" s="26">
        <f t="shared" si="3"/>
        <v>0</v>
      </c>
      <c r="L9" s="31"/>
      <c r="M9" s="42">
        <f t="shared" si="4"/>
        <v>4950</v>
      </c>
      <c r="N9" s="42">
        <f t="shared" si="5"/>
        <v>5989.5</v>
      </c>
      <c r="O9" s="111"/>
      <c r="P9" s="112">
        <f t="shared" si="6"/>
        <v>0</v>
      </c>
      <c r="Q9" s="113"/>
      <c r="R9" s="112">
        <f t="shared" si="7"/>
        <v>0</v>
      </c>
      <c r="S9" s="112">
        <f t="shared" si="8"/>
        <v>0</v>
      </c>
      <c r="T9" s="113"/>
      <c r="U9" s="112">
        <f t="shared" si="9"/>
        <v>0</v>
      </c>
      <c r="V9" s="116">
        <f t="shared" si="10"/>
        <v>0</v>
      </c>
      <c r="W9" s="116">
        <f t="shared" si="11"/>
        <v>0</v>
      </c>
      <c r="X9" s="116">
        <f t="shared" si="12"/>
        <v>0</v>
      </c>
    </row>
    <row r="10" spans="1:24" ht="31.5" customHeight="1">
      <c r="A10" s="34" t="s">
        <v>68</v>
      </c>
      <c r="B10" s="31" t="s">
        <v>32</v>
      </c>
      <c r="C10" s="31">
        <v>30</v>
      </c>
      <c r="D10" s="31">
        <v>0.25</v>
      </c>
      <c r="E10" s="32">
        <f t="shared" si="0"/>
        <v>7.5</v>
      </c>
      <c r="F10" s="42">
        <f t="shared" si="1"/>
        <v>1500</v>
      </c>
      <c r="G10" s="31"/>
      <c r="H10" s="31"/>
      <c r="I10" s="31"/>
      <c r="J10" s="26">
        <f t="shared" si="2"/>
        <v>0</v>
      </c>
      <c r="K10" s="26">
        <f t="shared" si="3"/>
        <v>0</v>
      </c>
      <c r="L10" s="31"/>
      <c r="M10" s="42">
        <f t="shared" si="4"/>
        <v>1500</v>
      </c>
      <c r="N10" s="42">
        <f t="shared" si="5"/>
        <v>1815</v>
      </c>
      <c r="O10" s="111"/>
      <c r="P10" s="112">
        <f t="shared" si="6"/>
        <v>0</v>
      </c>
      <c r="Q10" s="113"/>
      <c r="R10" s="112">
        <f t="shared" si="7"/>
        <v>0</v>
      </c>
      <c r="S10" s="112">
        <f t="shared" si="8"/>
        <v>0</v>
      </c>
      <c r="T10" s="113"/>
      <c r="U10" s="112">
        <f t="shared" si="9"/>
        <v>0</v>
      </c>
      <c r="V10" s="116">
        <f t="shared" si="10"/>
        <v>0</v>
      </c>
      <c r="W10" s="116">
        <f t="shared" si="11"/>
        <v>0</v>
      </c>
      <c r="X10" s="116">
        <f t="shared" si="12"/>
        <v>0</v>
      </c>
    </row>
    <row r="11" spans="1:24" ht="30">
      <c r="A11" s="34" t="s">
        <v>77</v>
      </c>
      <c r="B11" s="31" t="s">
        <v>19</v>
      </c>
      <c r="C11" s="31">
        <v>1</v>
      </c>
      <c r="D11" s="31"/>
      <c r="E11" s="32"/>
      <c r="F11" s="42"/>
      <c r="G11" s="31"/>
      <c r="H11" s="31"/>
      <c r="I11" s="31"/>
      <c r="J11" s="26">
        <f t="shared" si="2"/>
        <v>0</v>
      </c>
      <c r="K11" s="26">
        <f t="shared" si="3"/>
        <v>0</v>
      </c>
      <c r="L11" s="31">
        <v>115</v>
      </c>
      <c r="M11" s="42">
        <v>115</v>
      </c>
      <c r="N11" s="42">
        <f t="shared" si="5"/>
        <v>139.15</v>
      </c>
      <c r="O11" s="111"/>
      <c r="P11" s="112">
        <f t="shared" si="6"/>
        <v>0</v>
      </c>
      <c r="Q11" s="113"/>
      <c r="R11" s="112">
        <f t="shared" si="7"/>
        <v>0</v>
      </c>
      <c r="S11" s="112">
        <f t="shared" si="8"/>
        <v>0</v>
      </c>
      <c r="T11" s="113"/>
      <c r="U11" s="112">
        <f t="shared" si="9"/>
        <v>0</v>
      </c>
      <c r="V11" s="116">
        <f t="shared" si="10"/>
        <v>0</v>
      </c>
      <c r="W11" s="116">
        <f t="shared" si="11"/>
        <v>0</v>
      </c>
      <c r="X11" s="116">
        <f t="shared" si="12"/>
        <v>0</v>
      </c>
    </row>
    <row r="12" spans="1:24" ht="31.5" customHeight="1">
      <c r="A12" s="34" t="s">
        <v>76</v>
      </c>
      <c r="B12" s="31" t="s">
        <v>32</v>
      </c>
      <c r="C12" s="31">
        <v>10</v>
      </c>
      <c r="D12" s="31">
        <v>8</v>
      </c>
      <c r="E12" s="32">
        <f>C12*D12</f>
        <v>80</v>
      </c>
      <c r="F12" s="42">
        <f>E12*200</f>
        <v>16000</v>
      </c>
      <c r="G12" s="31"/>
      <c r="H12" s="31"/>
      <c r="I12" s="31"/>
      <c r="J12" s="26">
        <f>C12*I12</f>
        <v>0</v>
      </c>
      <c r="K12" s="26">
        <f>J12*5</f>
        <v>0</v>
      </c>
      <c r="L12" s="31"/>
      <c r="M12" s="42">
        <f>L12+K12+F12</f>
        <v>16000</v>
      </c>
      <c r="N12" s="42">
        <f t="shared" si="5"/>
        <v>19360</v>
      </c>
      <c r="O12" s="111"/>
      <c r="P12" s="112">
        <f t="shared" si="6"/>
        <v>0</v>
      </c>
      <c r="Q12" s="113"/>
      <c r="R12" s="112">
        <f t="shared" si="7"/>
        <v>0</v>
      </c>
      <c r="S12" s="112">
        <f t="shared" si="8"/>
        <v>0</v>
      </c>
      <c r="T12" s="113"/>
      <c r="U12" s="112">
        <f t="shared" si="9"/>
        <v>0</v>
      </c>
      <c r="V12" s="116">
        <f t="shared" si="10"/>
        <v>0</v>
      </c>
      <c r="W12" s="116">
        <f t="shared" si="11"/>
        <v>0</v>
      </c>
      <c r="X12" s="116">
        <f t="shared" si="12"/>
        <v>0</v>
      </c>
    </row>
    <row r="13" spans="1:24" ht="15">
      <c r="A13" s="35" t="s">
        <v>124</v>
      </c>
      <c r="B13" s="31"/>
      <c r="C13" s="31"/>
      <c r="D13" s="26"/>
      <c r="E13" s="26"/>
      <c r="F13" s="26"/>
      <c r="G13" s="31"/>
      <c r="H13" s="31"/>
      <c r="I13" s="31"/>
      <c r="J13" s="26"/>
      <c r="K13" s="26"/>
      <c r="L13" s="26"/>
      <c r="M13" s="42">
        <f>SUM(M3:M12)</f>
        <v>100000</v>
      </c>
      <c r="N13" s="42">
        <f>SUM(N3:N12)</f>
        <v>121000</v>
      </c>
      <c r="O13" s="115"/>
      <c r="P13" s="116"/>
      <c r="Q13" s="116"/>
      <c r="R13" s="116"/>
      <c r="S13" s="116"/>
      <c r="T13" s="116"/>
      <c r="U13" s="116"/>
      <c r="V13" s="116"/>
      <c r="W13" s="117">
        <f>SUM(W3:W12)</f>
        <v>0</v>
      </c>
      <c r="X13" s="117">
        <f>SUM(X3:X12)</f>
        <v>0</v>
      </c>
    </row>
  </sheetData>
  <sheetProtection/>
  <mergeCells count="23">
    <mergeCell ref="O1:O2"/>
    <mergeCell ref="Q1:Q2"/>
    <mergeCell ref="T1:T2"/>
    <mergeCell ref="X1:X2"/>
    <mergeCell ref="P1:P2"/>
    <mergeCell ref="R1:R2"/>
    <mergeCell ref="S1:S2"/>
    <mergeCell ref="U1:U2"/>
    <mergeCell ref="V1:V2"/>
    <mergeCell ref="W1:W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N1">
      <selection activeCell="O3" sqref="O3:X6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9.0039062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95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60">
      <c r="A3" s="34" t="s">
        <v>44</v>
      </c>
      <c r="B3" s="31" t="s">
        <v>23</v>
      </c>
      <c r="C3" s="31">
        <v>32</v>
      </c>
      <c r="D3" s="31">
        <v>0.25</v>
      </c>
      <c r="E3" s="32">
        <f>C3*D3</f>
        <v>8</v>
      </c>
      <c r="F3" s="42">
        <f>E3*200</f>
        <v>1600</v>
      </c>
      <c r="G3" s="31"/>
      <c r="H3" s="31"/>
      <c r="I3" s="31"/>
      <c r="J3" s="26">
        <f>I3*C3</f>
        <v>0</v>
      </c>
      <c r="K3" s="26">
        <f>J3*5</f>
        <v>0</v>
      </c>
      <c r="L3" s="31"/>
      <c r="M3" s="42">
        <f>L3+K3+F3</f>
        <v>1600</v>
      </c>
      <c r="N3" s="42">
        <f>M3*1.21</f>
        <v>1936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ht="75">
      <c r="A4" s="34" t="s">
        <v>45</v>
      </c>
      <c r="B4" s="31" t="s">
        <v>23</v>
      </c>
      <c r="C4" s="31">
        <v>8</v>
      </c>
      <c r="D4" s="31">
        <v>0.5</v>
      </c>
      <c r="E4" s="32">
        <f>C4*D4</f>
        <v>4</v>
      </c>
      <c r="F4" s="26">
        <f>E4*200</f>
        <v>800</v>
      </c>
      <c r="G4" s="31"/>
      <c r="H4" s="31"/>
      <c r="I4" s="31"/>
      <c r="J4" s="26">
        <f>I4*C4</f>
        <v>0</v>
      </c>
      <c r="K4" s="26">
        <f>J4*5</f>
        <v>0</v>
      </c>
      <c r="L4" s="31"/>
      <c r="M4" s="42">
        <f>L4+K4+F4</f>
        <v>800</v>
      </c>
      <c r="N4" s="42">
        <f>M4*1.21</f>
        <v>968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4">
        <f>U4*E4</f>
        <v>0</v>
      </c>
      <c r="W4" s="114">
        <f>X4/121*100</f>
        <v>0</v>
      </c>
      <c r="X4" s="114">
        <f>P4+S4+V4</f>
        <v>0</v>
      </c>
    </row>
    <row r="5" spans="1:24" ht="30">
      <c r="A5" s="34" t="s">
        <v>46</v>
      </c>
      <c r="B5" s="31" t="s">
        <v>19</v>
      </c>
      <c r="C5" s="31">
        <v>0</v>
      </c>
      <c r="D5" s="31">
        <v>0</v>
      </c>
      <c r="E5" s="32">
        <f>C5*D5</f>
        <v>0</v>
      </c>
      <c r="F5" s="26">
        <f>E5*200</f>
        <v>0</v>
      </c>
      <c r="G5" s="31"/>
      <c r="H5" s="31"/>
      <c r="I5" s="31"/>
      <c r="J5" s="26">
        <f>I5*C5</f>
        <v>0</v>
      </c>
      <c r="K5" s="26">
        <f>J5*5</f>
        <v>0</v>
      </c>
      <c r="L5" s="31">
        <v>500</v>
      </c>
      <c r="M5" s="42">
        <v>500</v>
      </c>
      <c r="N5" s="42">
        <f>M5*1.21</f>
        <v>605</v>
      </c>
      <c r="O5" s="111"/>
      <c r="P5" s="112">
        <f>1.21*O5</f>
        <v>0</v>
      </c>
      <c r="Q5" s="113"/>
      <c r="R5" s="112">
        <f>1.21*Q5</f>
        <v>0</v>
      </c>
      <c r="S5" s="112">
        <f>R5*J5</f>
        <v>0</v>
      </c>
      <c r="T5" s="113"/>
      <c r="U5" s="112">
        <f>1.21*T5</f>
        <v>0</v>
      </c>
      <c r="V5" s="114">
        <f>U5*E5</f>
        <v>0</v>
      </c>
      <c r="W5" s="114">
        <f>X5/121*100</f>
        <v>0</v>
      </c>
      <c r="X5" s="114">
        <f>P5+S5+V5</f>
        <v>0</v>
      </c>
    </row>
    <row r="6" spans="1:24" ht="15">
      <c r="A6" s="35" t="s">
        <v>126</v>
      </c>
      <c r="B6" s="31"/>
      <c r="C6" s="31"/>
      <c r="D6" s="26"/>
      <c r="E6" s="26"/>
      <c r="F6" s="26"/>
      <c r="G6" s="31"/>
      <c r="H6" s="31"/>
      <c r="I6" s="31"/>
      <c r="J6" s="26"/>
      <c r="K6" s="26"/>
      <c r="L6" s="26"/>
      <c r="M6" s="42">
        <f>SUM(M3:M5)</f>
        <v>2900</v>
      </c>
      <c r="N6" s="42">
        <f>SUM(N3:N5)</f>
        <v>3509</v>
      </c>
      <c r="O6" s="115"/>
      <c r="P6" s="116"/>
      <c r="Q6" s="116"/>
      <c r="R6" s="116"/>
      <c r="S6" s="116"/>
      <c r="T6" s="116"/>
      <c r="U6" s="116"/>
      <c r="V6" s="116"/>
      <c r="W6" s="117">
        <f>SUM(W3:W5)</f>
        <v>0</v>
      </c>
      <c r="X6" s="117">
        <f>SUM(X3:X5)</f>
        <v>0</v>
      </c>
    </row>
    <row r="9" ht="15">
      <c r="A9" s="46" t="s">
        <v>142</v>
      </c>
    </row>
  </sheetData>
  <sheetProtection/>
  <mergeCells count="23">
    <mergeCell ref="O1:O2"/>
    <mergeCell ref="X1:X2"/>
    <mergeCell ref="P1:P2"/>
    <mergeCell ref="R1:R2"/>
    <mergeCell ref="S1:S2"/>
    <mergeCell ref="U1:U2"/>
    <mergeCell ref="V1:V2"/>
    <mergeCell ref="W1:W2"/>
    <mergeCell ref="T1:T2"/>
    <mergeCell ref="Q1:Q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N1">
      <selection activeCell="O3" sqref="O3:X7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7.5742187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102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30">
      <c r="A3" s="34" t="s">
        <v>89</v>
      </c>
      <c r="B3" s="31" t="s">
        <v>32</v>
      </c>
      <c r="C3" s="31">
        <v>5</v>
      </c>
      <c r="D3" s="31">
        <v>1</v>
      </c>
      <c r="E3" s="32">
        <f>C3*D3</f>
        <v>5</v>
      </c>
      <c r="F3" s="42">
        <f>E3*200</f>
        <v>1000</v>
      </c>
      <c r="G3" s="39" t="s">
        <v>66</v>
      </c>
      <c r="H3" s="39" t="s">
        <v>33</v>
      </c>
      <c r="I3" s="31">
        <v>24</v>
      </c>
      <c r="J3" s="26">
        <f>C3*I3</f>
        <v>120</v>
      </c>
      <c r="K3" s="26">
        <f>J3*5</f>
        <v>600</v>
      </c>
      <c r="L3" s="31"/>
      <c r="M3" s="42">
        <f>L3+K3+F3</f>
        <v>1600</v>
      </c>
      <c r="N3" s="42">
        <f>M3*1.21</f>
        <v>1936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6">
        <f>U3*E3</f>
        <v>0</v>
      </c>
      <c r="W3" s="116">
        <f>X3/121*100</f>
        <v>0</v>
      </c>
      <c r="X3" s="116">
        <f>P3+S3+V3</f>
        <v>0</v>
      </c>
    </row>
    <row r="4" spans="1:24" ht="15">
      <c r="A4" s="34" t="s">
        <v>128</v>
      </c>
      <c r="B4" s="31" t="s">
        <v>32</v>
      </c>
      <c r="C4" s="31">
        <v>10</v>
      </c>
      <c r="D4" s="31">
        <v>8</v>
      </c>
      <c r="E4" s="32">
        <f>C4*D4</f>
        <v>80</v>
      </c>
      <c r="F4" s="42">
        <f>E4*200</f>
        <v>16000</v>
      </c>
      <c r="G4" s="31"/>
      <c r="H4" s="31"/>
      <c r="I4" s="31"/>
      <c r="J4" s="26">
        <f>C4*I4</f>
        <v>0</v>
      </c>
      <c r="K4" s="26">
        <f>J4*5</f>
        <v>0</v>
      </c>
      <c r="L4" s="31"/>
      <c r="M4" s="42">
        <f>L4+K4+F4</f>
        <v>16000</v>
      </c>
      <c r="N4" s="42">
        <f>M4*1.21</f>
        <v>19360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6">
        <f>U4*E4</f>
        <v>0</v>
      </c>
      <c r="W4" s="116">
        <f>X4/121*100</f>
        <v>0</v>
      </c>
      <c r="X4" s="116">
        <f>P4+S4+V4</f>
        <v>0</v>
      </c>
    </row>
    <row r="5" spans="1:24" ht="45">
      <c r="A5" s="34" t="s">
        <v>150</v>
      </c>
      <c r="B5" s="53" t="s">
        <v>32</v>
      </c>
      <c r="C5" s="53">
        <v>5</v>
      </c>
      <c r="D5" s="53">
        <v>1.5</v>
      </c>
      <c r="E5" s="32">
        <f>C5*D5</f>
        <v>7.5</v>
      </c>
      <c r="F5" s="42">
        <f>E5*200</f>
        <v>1500</v>
      </c>
      <c r="G5" s="53"/>
      <c r="H5" s="53"/>
      <c r="I5" s="53"/>
      <c r="J5" s="26">
        <f>C5*I5</f>
        <v>0</v>
      </c>
      <c r="K5" s="26">
        <f>J5*5</f>
        <v>0</v>
      </c>
      <c r="L5" s="53"/>
      <c r="M5" s="42">
        <f>L5+K5+F5</f>
        <v>1500</v>
      </c>
      <c r="N5" s="42">
        <f>M5*1.21</f>
        <v>1815</v>
      </c>
      <c r="O5" s="111"/>
      <c r="P5" s="112">
        <f>1.21*O5</f>
        <v>0</v>
      </c>
      <c r="Q5" s="113"/>
      <c r="R5" s="112">
        <f>1.21*Q5</f>
        <v>0</v>
      </c>
      <c r="S5" s="112">
        <f>R5*J5</f>
        <v>0</v>
      </c>
      <c r="T5" s="113"/>
      <c r="U5" s="112">
        <f>1.21*T5</f>
        <v>0</v>
      </c>
      <c r="V5" s="116">
        <f>U5*E5</f>
        <v>0</v>
      </c>
      <c r="W5" s="116">
        <f>X5/121*100</f>
        <v>0</v>
      </c>
      <c r="X5" s="116">
        <f>P5+S5+V5</f>
        <v>0</v>
      </c>
    </row>
    <row r="6" spans="1:24" s="24" customFormat="1" ht="15">
      <c r="A6" s="34" t="s">
        <v>90</v>
      </c>
      <c r="B6" s="31" t="s">
        <v>32</v>
      </c>
      <c r="C6" s="31">
        <v>1</v>
      </c>
      <c r="D6" s="31">
        <v>0.5</v>
      </c>
      <c r="E6" s="32">
        <f>C6*D6</f>
        <v>0.5</v>
      </c>
      <c r="F6" s="42">
        <f>E6*200</f>
        <v>100</v>
      </c>
      <c r="G6" s="31"/>
      <c r="H6" s="31"/>
      <c r="I6" s="31"/>
      <c r="J6" s="26">
        <f>C6*I6</f>
        <v>0</v>
      </c>
      <c r="K6" s="26">
        <f>J6*5</f>
        <v>0</v>
      </c>
      <c r="L6" s="31"/>
      <c r="M6" s="42">
        <f>L6+K6+F6</f>
        <v>100</v>
      </c>
      <c r="N6" s="42">
        <f>M6*1.21</f>
        <v>121</v>
      </c>
      <c r="O6" s="111"/>
      <c r="P6" s="112">
        <f>1.21*O6</f>
        <v>0</v>
      </c>
      <c r="Q6" s="113"/>
      <c r="R6" s="112">
        <f>1.21*Q6</f>
        <v>0</v>
      </c>
      <c r="S6" s="112">
        <f>R6*J6</f>
        <v>0</v>
      </c>
      <c r="T6" s="113"/>
      <c r="U6" s="112">
        <f>1.21*T6</f>
        <v>0</v>
      </c>
      <c r="V6" s="116">
        <f>U6*E6</f>
        <v>0</v>
      </c>
      <c r="W6" s="116">
        <f>X6/121*100</f>
        <v>0</v>
      </c>
      <c r="X6" s="116">
        <f>P6+S6+V6</f>
        <v>0</v>
      </c>
    </row>
    <row r="7" spans="1:24" ht="15">
      <c r="A7" s="35" t="s">
        <v>125</v>
      </c>
      <c r="B7" s="31"/>
      <c r="C7" s="31"/>
      <c r="D7" s="26"/>
      <c r="E7" s="26"/>
      <c r="F7" s="42"/>
      <c r="G7" s="31"/>
      <c r="H7" s="31"/>
      <c r="I7" s="31"/>
      <c r="J7" s="26"/>
      <c r="K7" s="26"/>
      <c r="L7" s="26"/>
      <c r="M7" s="42">
        <f>SUM(M3:M6)</f>
        <v>19200</v>
      </c>
      <c r="N7" s="42">
        <f>SUM(N3:N6)</f>
        <v>23232</v>
      </c>
      <c r="O7" s="115"/>
      <c r="P7" s="116"/>
      <c r="Q7" s="116"/>
      <c r="R7" s="116"/>
      <c r="S7" s="116"/>
      <c r="T7" s="116"/>
      <c r="U7" s="116"/>
      <c r="V7" s="116"/>
      <c r="W7" s="117">
        <f>SUM(W3:W6)</f>
        <v>0</v>
      </c>
      <c r="X7" s="117">
        <f>SUM(X3:X6)</f>
        <v>0</v>
      </c>
    </row>
    <row r="8" ht="15">
      <c r="F8" s="45"/>
    </row>
  </sheetData>
  <sheetProtection/>
  <mergeCells count="23">
    <mergeCell ref="T1:T2"/>
    <mergeCell ref="Q1:Q2"/>
    <mergeCell ref="O1:O2"/>
    <mergeCell ref="U1:U2"/>
    <mergeCell ref="V1:V2"/>
    <mergeCell ref="W1:W2"/>
    <mergeCell ref="X1:X2"/>
    <mergeCell ref="H1:H2"/>
    <mergeCell ref="I1:I2"/>
    <mergeCell ref="J1:J2"/>
    <mergeCell ref="P1:P2"/>
    <mergeCell ref="R1:R2"/>
    <mergeCell ref="S1:S2"/>
    <mergeCell ref="K1:K2"/>
    <mergeCell ref="L1:L2"/>
    <mergeCell ref="M1:M2"/>
    <mergeCell ref="N1:N2"/>
    <mergeCell ref="B1:B2"/>
    <mergeCell ref="C1:C2"/>
    <mergeCell ref="D1:D2"/>
    <mergeCell ref="E1:E2"/>
    <mergeCell ref="F1:F2"/>
    <mergeCell ref="G1:G2"/>
  </mergeCells>
  <printOptions/>
  <pageMargins left="0.7" right="0.7" top="0.787401575" bottom="0.7874015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PageLayoutView="0" workbookViewId="0" topLeftCell="O1">
      <selection activeCell="T18" sqref="T18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6.42187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103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30">
      <c r="A3" s="34" t="s">
        <v>91</v>
      </c>
      <c r="B3" s="31" t="s">
        <v>32</v>
      </c>
      <c r="C3" s="31">
        <v>1</v>
      </c>
      <c r="D3" s="31">
        <v>24</v>
      </c>
      <c r="E3" s="32">
        <f>C3*D3</f>
        <v>24</v>
      </c>
      <c r="F3" s="42">
        <f>E3*200</f>
        <v>4800</v>
      </c>
      <c r="G3" s="31" t="s">
        <v>26</v>
      </c>
      <c r="H3" s="31" t="s">
        <v>26</v>
      </c>
      <c r="I3" s="31">
        <v>0</v>
      </c>
      <c r="J3" s="26">
        <f>C3*I3</f>
        <v>0</v>
      </c>
      <c r="K3" s="26">
        <f>J3*5</f>
        <v>0</v>
      </c>
      <c r="L3" s="31"/>
      <c r="M3" s="42">
        <f>L3+K3+F3</f>
        <v>4800</v>
      </c>
      <c r="N3" s="42">
        <f>M3*1.21</f>
        <v>5808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6">
        <f>U3*E3</f>
        <v>0</v>
      </c>
      <c r="W3" s="116">
        <f>X3/121*100</f>
        <v>0</v>
      </c>
      <c r="X3" s="116">
        <f>P3+S3+V3</f>
        <v>0</v>
      </c>
    </row>
    <row r="4" spans="1:24" ht="15">
      <c r="A4" s="34" t="s">
        <v>127</v>
      </c>
      <c r="B4" s="31" t="s">
        <v>32</v>
      </c>
      <c r="C4" s="31">
        <v>1</v>
      </c>
      <c r="D4" s="31">
        <v>16</v>
      </c>
      <c r="E4" s="32">
        <f>C4*D4</f>
        <v>16</v>
      </c>
      <c r="F4" s="42">
        <f>E4*200</f>
        <v>3200</v>
      </c>
      <c r="G4" s="31"/>
      <c r="H4" s="31"/>
      <c r="I4" s="31">
        <v>0</v>
      </c>
      <c r="J4" s="26">
        <f>C4*I4</f>
        <v>0</v>
      </c>
      <c r="K4" s="26">
        <f>J4*5</f>
        <v>0</v>
      </c>
      <c r="L4" s="31"/>
      <c r="M4" s="42">
        <f>L4+K4+F4</f>
        <v>3200</v>
      </c>
      <c r="N4" s="42">
        <f>M4*1.21</f>
        <v>3872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6">
        <f>U4*E4</f>
        <v>0</v>
      </c>
      <c r="W4" s="116">
        <f>X4/121*100</f>
        <v>0</v>
      </c>
      <c r="X4" s="116">
        <f>P4+S4+V4</f>
        <v>0</v>
      </c>
    </row>
    <row r="5" spans="1:24" ht="15">
      <c r="A5" s="34" t="s">
        <v>92</v>
      </c>
      <c r="B5" s="31" t="s">
        <v>32</v>
      </c>
      <c r="C5" s="31">
        <v>0</v>
      </c>
      <c r="D5" s="31">
        <v>0</v>
      </c>
      <c r="E5" s="32">
        <f>C5*D5</f>
        <v>0</v>
      </c>
      <c r="F5" s="26">
        <f>E5*200</f>
        <v>0</v>
      </c>
      <c r="G5" s="31"/>
      <c r="H5" s="31"/>
      <c r="I5" s="31"/>
      <c r="J5" s="26">
        <f>C5*I5</f>
        <v>0</v>
      </c>
      <c r="K5" s="26">
        <f>J5*5</f>
        <v>0</v>
      </c>
      <c r="L5" s="31"/>
      <c r="M5" s="42">
        <f>L5+K5+F5</f>
        <v>0</v>
      </c>
      <c r="N5" s="42">
        <f>M5*1.21</f>
        <v>0</v>
      </c>
      <c r="O5" s="111"/>
      <c r="P5" s="112">
        <f>1.21*O5</f>
        <v>0</v>
      </c>
      <c r="Q5" s="113"/>
      <c r="R5" s="112">
        <f>1.21*Q5</f>
        <v>0</v>
      </c>
      <c r="S5" s="112">
        <f>R5*J5</f>
        <v>0</v>
      </c>
      <c r="T5" s="113"/>
      <c r="U5" s="112">
        <f>1.21*T5</f>
        <v>0</v>
      </c>
      <c r="V5" s="116">
        <f>U5*E5</f>
        <v>0</v>
      </c>
      <c r="W5" s="116">
        <f>X5/121*100</f>
        <v>0</v>
      </c>
      <c r="X5" s="116">
        <f>P5+S5+V5</f>
        <v>0</v>
      </c>
    </row>
    <row r="6" spans="1:24" ht="15">
      <c r="A6" s="35" t="s">
        <v>137</v>
      </c>
      <c r="B6" s="31"/>
      <c r="C6" s="31"/>
      <c r="D6" s="26"/>
      <c r="E6" s="26"/>
      <c r="F6" s="26"/>
      <c r="G6" s="31"/>
      <c r="H6" s="31"/>
      <c r="I6" s="31"/>
      <c r="J6" s="26"/>
      <c r="K6" s="26"/>
      <c r="L6" s="26"/>
      <c r="M6" s="42">
        <f>SUM(M3:M5)</f>
        <v>8000</v>
      </c>
      <c r="N6" s="42">
        <f>SUM(N3:N5)</f>
        <v>9680</v>
      </c>
      <c r="O6" s="115"/>
      <c r="P6" s="116"/>
      <c r="Q6" s="116"/>
      <c r="R6" s="116"/>
      <c r="S6" s="116"/>
      <c r="T6" s="116"/>
      <c r="U6" s="116"/>
      <c r="V6" s="116"/>
      <c r="W6" s="117">
        <f>SUM(W3:W5)</f>
        <v>0</v>
      </c>
      <c r="X6" s="117">
        <f>SUM(X3:X5)</f>
        <v>0</v>
      </c>
    </row>
  </sheetData>
  <sheetProtection/>
  <mergeCells count="23">
    <mergeCell ref="T1:T2"/>
    <mergeCell ref="Q1:Q2"/>
    <mergeCell ref="O1:O2"/>
    <mergeCell ref="U1:U2"/>
    <mergeCell ref="V1:V2"/>
    <mergeCell ref="W1:W2"/>
    <mergeCell ref="X1:X2"/>
    <mergeCell ref="H1:H2"/>
    <mergeCell ref="I1:I2"/>
    <mergeCell ref="J1:J2"/>
    <mergeCell ref="P1:P2"/>
    <mergeCell ref="R1:R2"/>
    <mergeCell ref="S1:S2"/>
    <mergeCell ref="K1:K2"/>
    <mergeCell ref="L1:L2"/>
    <mergeCell ref="M1:M2"/>
    <mergeCell ref="N1:N2"/>
    <mergeCell ref="B1:B2"/>
    <mergeCell ref="C1:C2"/>
    <mergeCell ref="D1:D2"/>
    <mergeCell ref="E1:E2"/>
    <mergeCell ref="F1:F2"/>
    <mergeCell ref="G1:G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7.00390625" style="0" customWidth="1"/>
    <col min="2" max="2" width="17.00390625" style="0" customWidth="1"/>
    <col min="3" max="3" width="11.28125" style="0" customWidth="1"/>
    <col min="4" max="4" width="11.57421875" style="0" customWidth="1"/>
    <col min="5" max="5" width="10.28125" style="0" customWidth="1"/>
    <col min="6" max="6" width="15.57421875" style="0" customWidth="1"/>
    <col min="7" max="7" width="11.00390625" style="0" customWidth="1"/>
    <col min="8" max="8" width="12.421875" style="0" customWidth="1"/>
    <col min="9" max="9" width="13.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9" ht="18.75">
      <c r="A2" s="88" t="s">
        <v>145</v>
      </c>
      <c r="B2" s="88"/>
      <c r="C2" s="88"/>
      <c r="D2" s="88"/>
      <c r="E2" s="88"/>
      <c r="F2" s="88"/>
      <c r="G2" s="88"/>
      <c r="H2" s="88"/>
      <c r="I2" s="88"/>
    </row>
    <row r="3" spans="1:9" ht="58.5" customHeight="1">
      <c r="A3" s="21" t="s">
        <v>154</v>
      </c>
      <c r="B3" s="21" t="s">
        <v>4</v>
      </c>
      <c r="C3" s="22" t="s">
        <v>162</v>
      </c>
      <c r="D3" s="21" t="s">
        <v>163</v>
      </c>
      <c r="E3" s="21" t="s">
        <v>147</v>
      </c>
      <c r="F3" s="22" t="s">
        <v>164</v>
      </c>
      <c r="G3" s="22" t="s">
        <v>165</v>
      </c>
      <c r="H3" s="22" t="s">
        <v>178</v>
      </c>
      <c r="I3" s="22" t="s">
        <v>179</v>
      </c>
    </row>
    <row r="4" spans="1:9" ht="15">
      <c r="A4" s="41" t="s">
        <v>0</v>
      </c>
      <c r="B4" s="11"/>
      <c r="C4" s="5"/>
      <c r="D4" s="6"/>
      <c r="E4" s="7"/>
      <c r="F4" s="8"/>
      <c r="G4" s="9"/>
      <c r="H4" s="50"/>
      <c r="I4" s="50"/>
    </row>
    <row r="5" spans="1:9" ht="46.5" customHeight="1">
      <c r="A5" s="12" t="s">
        <v>15</v>
      </c>
      <c r="B5" s="10" t="s">
        <v>8</v>
      </c>
      <c r="C5" s="49">
        <v>20000</v>
      </c>
      <c r="D5" s="3">
        <f>C5+(C5/100)*21</f>
        <v>24200</v>
      </c>
      <c r="E5" s="47">
        <v>5</v>
      </c>
      <c r="F5" s="51">
        <f>C5*E5</f>
        <v>100000</v>
      </c>
      <c r="G5" s="49">
        <f>D5*E5</f>
        <v>121000</v>
      </c>
      <c r="H5" s="51">
        <f>'1.1'!X10</f>
        <v>0</v>
      </c>
      <c r="I5" s="49">
        <f>E5*H5</f>
        <v>0</v>
      </c>
    </row>
    <row r="6" spans="1:9" ht="46.5" customHeight="1">
      <c r="A6" s="12" t="s">
        <v>93</v>
      </c>
      <c r="B6" s="10" t="s">
        <v>7</v>
      </c>
      <c r="C6" s="49">
        <v>1600</v>
      </c>
      <c r="D6" s="3">
        <f>C6+(C6/100)*21</f>
        <v>1936</v>
      </c>
      <c r="E6" s="47">
        <v>11</v>
      </c>
      <c r="F6" s="51">
        <f>C6*E6</f>
        <v>17600</v>
      </c>
      <c r="G6" s="49">
        <f>D6*E6</f>
        <v>21296</v>
      </c>
      <c r="H6" s="51">
        <f>'1.2'!X7</f>
        <v>0</v>
      </c>
      <c r="I6" s="49">
        <f aca="true" t="shared" si="0" ref="I6:I22">E6*H6</f>
        <v>0</v>
      </c>
    </row>
    <row r="7" spans="1:9" ht="46.5" customHeight="1">
      <c r="A7" s="12" t="s">
        <v>136</v>
      </c>
      <c r="B7" s="10" t="s">
        <v>7</v>
      </c>
      <c r="C7" s="49">
        <v>800</v>
      </c>
      <c r="D7" s="3">
        <f>C7+(C7/100)*21</f>
        <v>968</v>
      </c>
      <c r="E7" s="47">
        <v>11</v>
      </c>
      <c r="F7" s="51">
        <f>C7*E7</f>
        <v>8800</v>
      </c>
      <c r="G7" s="49">
        <f>D7*E7</f>
        <v>10648</v>
      </c>
      <c r="H7" s="51">
        <f>'1.3'!X5</f>
        <v>0</v>
      </c>
      <c r="I7" s="49">
        <f t="shared" si="0"/>
        <v>0</v>
      </c>
    </row>
    <row r="8" spans="1:9" ht="46.5" customHeight="1">
      <c r="A8" s="12" t="s">
        <v>96</v>
      </c>
      <c r="B8" s="10" t="s">
        <v>7</v>
      </c>
      <c r="C8" s="49">
        <v>91500</v>
      </c>
      <c r="D8" s="3">
        <f>C8+(C8/100)*21</f>
        <v>110715</v>
      </c>
      <c r="E8" s="47">
        <v>11</v>
      </c>
      <c r="F8" s="51">
        <f>C8*E8</f>
        <v>1006500</v>
      </c>
      <c r="G8" s="49">
        <f>D8*E8</f>
        <v>1217865</v>
      </c>
      <c r="H8" s="51">
        <f>'1.4'!X6</f>
        <v>0</v>
      </c>
      <c r="I8" s="49">
        <f t="shared" si="0"/>
        <v>0</v>
      </c>
    </row>
    <row r="9" spans="1:9" ht="15">
      <c r="A9" s="19" t="s">
        <v>1</v>
      </c>
      <c r="B9" s="14"/>
      <c r="C9" s="50"/>
      <c r="D9" s="50"/>
      <c r="E9" s="48"/>
      <c r="F9" s="50"/>
      <c r="G9" s="50"/>
      <c r="H9" s="50"/>
      <c r="I9" s="50"/>
    </row>
    <row r="10" spans="1:9" ht="59.25" customHeight="1">
      <c r="A10" s="12" t="s">
        <v>100</v>
      </c>
      <c r="B10" s="10" t="s">
        <v>6</v>
      </c>
      <c r="C10" s="49">
        <v>450</v>
      </c>
      <c r="D10" s="3">
        <f>C10+(C10/100)*21</f>
        <v>544.5</v>
      </c>
      <c r="E10" s="47">
        <v>600</v>
      </c>
      <c r="F10" s="51">
        <f>C10*E10</f>
        <v>270000</v>
      </c>
      <c r="G10" s="49">
        <f>D10*E10</f>
        <v>326700</v>
      </c>
      <c r="H10" s="51">
        <f>'2.1'!X9</f>
        <v>0</v>
      </c>
      <c r="I10" s="49">
        <f t="shared" si="0"/>
        <v>0</v>
      </c>
    </row>
    <row r="11" spans="1:9" ht="57" customHeight="1">
      <c r="A11" s="12" t="s">
        <v>97</v>
      </c>
      <c r="B11" s="10" t="s">
        <v>7</v>
      </c>
      <c r="C11" s="49">
        <v>91500</v>
      </c>
      <c r="D11" s="3">
        <f>C11+(C11/100)*21</f>
        <v>110715</v>
      </c>
      <c r="E11" s="47">
        <v>8</v>
      </c>
      <c r="F11" s="51">
        <f>C11*E11</f>
        <v>732000</v>
      </c>
      <c r="G11" s="49">
        <f>D11*E11</f>
        <v>885720</v>
      </c>
      <c r="H11" s="51">
        <f>'2.2'!X6</f>
        <v>0</v>
      </c>
      <c r="I11" s="49">
        <f t="shared" si="0"/>
        <v>0</v>
      </c>
    </row>
    <row r="12" spans="1:9" ht="25.5">
      <c r="A12" s="12" t="s">
        <v>98</v>
      </c>
      <c r="B12" s="10" t="s">
        <v>7</v>
      </c>
      <c r="C12" s="49">
        <v>18300</v>
      </c>
      <c r="D12" s="3">
        <f>C12+(C12/100)*21</f>
        <v>22143</v>
      </c>
      <c r="E12" s="47">
        <v>8</v>
      </c>
      <c r="F12" s="51">
        <f>C12*E12</f>
        <v>146400</v>
      </c>
      <c r="G12" s="49">
        <f>D12*E12</f>
        <v>177144</v>
      </c>
      <c r="H12" s="51">
        <f>'2.3'!X6</f>
        <v>0</v>
      </c>
      <c r="I12" s="49">
        <f t="shared" si="0"/>
        <v>0</v>
      </c>
    </row>
    <row r="13" spans="1:9" ht="25.5">
      <c r="A13" s="12" t="s">
        <v>99</v>
      </c>
      <c r="B13" s="10" t="s">
        <v>7</v>
      </c>
      <c r="C13" s="49">
        <v>18300</v>
      </c>
      <c r="D13" s="3">
        <f>C13+(C13/100)*21</f>
        <v>22143</v>
      </c>
      <c r="E13" s="47">
        <v>8</v>
      </c>
      <c r="F13" s="51">
        <f>C13*E13</f>
        <v>146400</v>
      </c>
      <c r="G13" s="49">
        <f>D13*E13</f>
        <v>177144</v>
      </c>
      <c r="H13" s="51">
        <f>'2.4'!X10</f>
        <v>0</v>
      </c>
      <c r="I13" s="49">
        <f t="shared" si="0"/>
        <v>0</v>
      </c>
    </row>
    <row r="14" spans="1:9" ht="15">
      <c r="A14" s="19" t="s">
        <v>130</v>
      </c>
      <c r="B14" s="14"/>
      <c r="C14" s="50"/>
      <c r="D14" s="50"/>
      <c r="E14" s="48"/>
      <c r="F14" s="50"/>
      <c r="G14" s="50"/>
      <c r="H14" s="50"/>
      <c r="I14" s="50"/>
    </row>
    <row r="15" spans="1:9" ht="15">
      <c r="A15" s="12" t="s">
        <v>101</v>
      </c>
      <c r="B15" s="10" t="s">
        <v>9</v>
      </c>
      <c r="C15" s="49">
        <v>2800</v>
      </c>
      <c r="D15" s="3">
        <f>C15+(C15/100)*21</f>
        <v>3388</v>
      </c>
      <c r="E15" s="47">
        <v>70</v>
      </c>
      <c r="F15" s="51">
        <f>C15*E15</f>
        <v>196000</v>
      </c>
      <c r="G15" s="49">
        <f>D15*E15</f>
        <v>237160</v>
      </c>
      <c r="H15" s="51">
        <f>'3.1.'!X9</f>
        <v>0</v>
      </c>
      <c r="I15" s="49">
        <f t="shared" si="0"/>
        <v>0</v>
      </c>
    </row>
    <row r="16" spans="1:9" ht="15">
      <c r="A16" s="13" t="s">
        <v>146</v>
      </c>
      <c r="B16" s="10" t="s">
        <v>10</v>
      </c>
      <c r="C16" s="49">
        <v>3200</v>
      </c>
      <c r="D16" s="3">
        <f>C16+(C16/100)*21</f>
        <v>3872</v>
      </c>
      <c r="E16" s="47">
        <v>5</v>
      </c>
      <c r="F16" s="51">
        <f>C16*E16</f>
        <v>16000</v>
      </c>
      <c r="G16" s="49">
        <f>D16*E16</f>
        <v>19360</v>
      </c>
      <c r="H16" s="51">
        <f>'3.2'!X6</f>
        <v>0</v>
      </c>
      <c r="I16" s="49">
        <f t="shared" si="0"/>
        <v>0</v>
      </c>
    </row>
    <row r="17" spans="1:9" ht="15">
      <c r="A17" s="13" t="s">
        <v>94</v>
      </c>
      <c r="B17" s="10" t="s">
        <v>5</v>
      </c>
      <c r="C17" s="49">
        <v>6400</v>
      </c>
      <c r="D17" s="3">
        <f>C17+(C17/100)*21</f>
        <v>7744</v>
      </c>
      <c r="E17" s="47">
        <v>5</v>
      </c>
      <c r="F17" s="51">
        <f>C17*E17</f>
        <v>32000</v>
      </c>
      <c r="G17" s="49">
        <f>D17*E17</f>
        <v>38720</v>
      </c>
      <c r="H17" s="51">
        <f>'3.3'!X13</f>
        <v>0</v>
      </c>
      <c r="I17" s="49">
        <f t="shared" si="0"/>
        <v>0</v>
      </c>
    </row>
    <row r="18" spans="1:9" ht="39">
      <c r="A18" s="13" t="s">
        <v>70</v>
      </c>
      <c r="B18" s="10" t="s">
        <v>11</v>
      </c>
      <c r="C18" s="49">
        <v>100000</v>
      </c>
      <c r="D18" s="3">
        <f>C18+(C18/100)*21</f>
        <v>121000</v>
      </c>
      <c r="E18" s="47">
        <v>6</v>
      </c>
      <c r="F18" s="51">
        <f>C18*E18</f>
        <v>600000</v>
      </c>
      <c r="G18" s="49">
        <f>D18*E18</f>
        <v>726000</v>
      </c>
      <c r="H18" s="51">
        <f>'3.4'!X13</f>
        <v>0</v>
      </c>
      <c r="I18" s="49">
        <f t="shared" si="0"/>
        <v>0</v>
      </c>
    </row>
    <row r="19" spans="1:9" ht="26.25">
      <c r="A19" s="13" t="s">
        <v>95</v>
      </c>
      <c r="B19" s="10" t="s">
        <v>12</v>
      </c>
      <c r="C19" s="49">
        <v>2900</v>
      </c>
      <c r="D19" s="3">
        <f>C19+(C19/100)*21</f>
        <v>3509</v>
      </c>
      <c r="E19" s="47">
        <v>8</v>
      </c>
      <c r="F19" s="51">
        <f>C19*E19</f>
        <v>23200</v>
      </c>
      <c r="G19" s="49">
        <f>D19*E19</f>
        <v>28072</v>
      </c>
      <c r="H19" s="51">
        <f>'3.5'!X6</f>
        <v>0</v>
      </c>
      <c r="I19" s="49">
        <f t="shared" si="0"/>
        <v>0</v>
      </c>
    </row>
    <row r="20" spans="1:9" ht="15">
      <c r="A20" s="40" t="s">
        <v>131</v>
      </c>
      <c r="B20" s="14"/>
      <c r="C20" s="50"/>
      <c r="D20" s="50"/>
      <c r="E20" s="48"/>
      <c r="F20" s="50"/>
      <c r="G20" s="50"/>
      <c r="H20" s="50"/>
      <c r="I20" s="50"/>
    </row>
    <row r="21" spans="1:9" ht="26.25">
      <c r="A21" s="13" t="s">
        <v>102</v>
      </c>
      <c r="B21" s="10" t="s">
        <v>13</v>
      </c>
      <c r="C21" s="49">
        <v>19200</v>
      </c>
      <c r="D21" s="3">
        <f>C21+(C21/100)*21</f>
        <v>23232</v>
      </c>
      <c r="E21" s="47">
        <v>2</v>
      </c>
      <c r="F21" s="51">
        <f>C21*E21</f>
        <v>38400</v>
      </c>
      <c r="G21" s="49">
        <f>D21*E21</f>
        <v>46464</v>
      </c>
      <c r="H21" s="51">
        <f>'4.1'!X7</f>
        <v>0</v>
      </c>
      <c r="I21" s="49">
        <f t="shared" si="0"/>
        <v>0</v>
      </c>
    </row>
    <row r="22" spans="1:9" ht="39">
      <c r="A22" s="13" t="s">
        <v>103</v>
      </c>
      <c r="B22" s="10" t="s">
        <v>14</v>
      </c>
      <c r="C22" s="49">
        <v>8000</v>
      </c>
      <c r="D22" s="3">
        <f>C22+(C22/100)*21</f>
        <v>9680</v>
      </c>
      <c r="E22" s="47">
        <v>6</v>
      </c>
      <c r="F22" s="51">
        <f>C22*E22</f>
        <v>48000</v>
      </c>
      <c r="G22" s="49">
        <f>D22*E22</f>
        <v>58080</v>
      </c>
      <c r="H22" s="51">
        <f>'4.2'!X6</f>
        <v>0</v>
      </c>
      <c r="I22" s="49">
        <f t="shared" si="0"/>
        <v>0</v>
      </c>
    </row>
    <row r="23" spans="1:9" ht="15">
      <c r="A23" s="16" t="s">
        <v>148</v>
      </c>
      <c r="B23" s="2"/>
      <c r="C23" s="4"/>
      <c r="D23" s="4"/>
      <c r="E23" s="4"/>
      <c r="F23" s="49"/>
      <c r="G23" s="49">
        <f>SUM(G5:G22)</f>
        <v>4091373</v>
      </c>
      <c r="H23" s="51"/>
      <c r="I23" s="49">
        <f>SUM(I5:I22)</f>
        <v>0</v>
      </c>
    </row>
    <row r="24" spans="1:9" ht="15">
      <c r="A24" s="15" t="s">
        <v>3</v>
      </c>
      <c r="B24" s="2"/>
      <c r="C24" s="4"/>
      <c r="D24" s="4"/>
      <c r="E24" s="4"/>
      <c r="F24" s="51">
        <f>SUM(F6:F23)</f>
        <v>3281300</v>
      </c>
      <c r="G24" s="4"/>
      <c r="H24" s="51"/>
      <c r="I24" s="49"/>
    </row>
  </sheetData>
  <sheetProtection/>
  <mergeCells count="1">
    <mergeCell ref="A2:I2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O1">
      <selection activeCell="X3" sqref="X3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0" width="14.421875" style="0" customWidth="1"/>
    <col min="11" max="11" width="14.57421875" style="0" customWidth="1"/>
    <col min="12" max="12" width="16.140625" style="0" customWidth="1"/>
    <col min="13" max="13" width="15.28125" style="0" customWidth="1"/>
    <col min="14" max="20" width="16.57421875" style="0" customWidth="1"/>
    <col min="21" max="22" width="14.421875" style="0" customWidth="1"/>
    <col min="23" max="23" width="14.57421875" style="0" customWidth="1"/>
    <col min="24" max="24" width="16.8515625" style="0" customWidth="1"/>
  </cols>
  <sheetData>
    <row r="1" spans="1:24" ht="15" customHeight="1">
      <c r="A1" s="23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8" t="s">
        <v>15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30">
      <c r="A3" s="25" t="s">
        <v>28</v>
      </c>
      <c r="B3" s="95" t="s">
        <v>19</v>
      </c>
      <c r="C3" s="95">
        <v>1</v>
      </c>
      <c r="D3" s="95"/>
      <c r="E3" s="95">
        <f>C3*D3</f>
        <v>0</v>
      </c>
      <c r="F3" s="96">
        <f aca="true" t="shared" si="0" ref="F3:F9">E3*200</f>
        <v>0</v>
      </c>
      <c r="G3" s="97"/>
      <c r="H3" s="97"/>
      <c r="I3" s="97"/>
      <c r="J3" s="97">
        <f>I3*2</f>
        <v>0</v>
      </c>
      <c r="K3" s="97">
        <f aca="true" t="shared" si="1" ref="K3:K9">J3*5</f>
        <v>0</v>
      </c>
      <c r="L3" s="96">
        <v>9300</v>
      </c>
      <c r="M3" s="96">
        <f aca="true" t="shared" si="2" ref="M3:M9">L3+K3+F3</f>
        <v>9300</v>
      </c>
      <c r="N3" s="96">
        <f>M3*1.21</f>
        <v>11253</v>
      </c>
      <c r="O3" s="98"/>
      <c r="P3" s="100">
        <f>1.21*O3</f>
        <v>0</v>
      </c>
      <c r="Q3" s="98"/>
      <c r="R3" s="101">
        <f>1.21*Q3</f>
        <v>0</v>
      </c>
      <c r="S3" s="100">
        <f>R3*J3</f>
        <v>0</v>
      </c>
      <c r="T3" s="98"/>
      <c r="U3" s="102">
        <f>1.21*T3</f>
        <v>0</v>
      </c>
      <c r="V3" s="102">
        <f>U3*E3</f>
        <v>0</v>
      </c>
      <c r="W3" s="103">
        <f>X3/121*100</f>
        <v>0</v>
      </c>
      <c r="X3" s="103">
        <f>V3+S3+P3</f>
        <v>0</v>
      </c>
    </row>
    <row r="4" spans="1:24" s="24" customFormat="1" ht="45">
      <c r="A4" s="25" t="s">
        <v>135</v>
      </c>
      <c r="B4" s="95" t="s">
        <v>19</v>
      </c>
      <c r="C4" s="95">
        <v>1</v>
      </c>
      <c r="D4" s="95">
        <v>16</v>
      </c>
      <c r="E4" s="95">
        <f>C4*D4</f>
        <v>16</v>
      </c>
      <c r="F4" s="96">
        <f t="shared" si="0"/>
        <v>3200</v>
      </c>
      <c r="G4" s="97"/>
      <c r="H4" s="97"/>
      <c r="I4" s="97"/>
      <c r="J4" s="97">
        <f>I4*2</f>
        <v>0</v>
      </c>
      <c r="K4" s="97">
        <f t="shared" si="1"/>
        <v>0</v>
      </c>
      <c r="L4" s="96"/>
      <c r="M4" s="96">
        <f t="shared" si="2"/>
        <v>3200</v>
      </c>
      <c r="N4" s="96">
        <f aca="true" t="shared" si="3" ref="N4:N9">M4*1.21</f>
        <v>3872</v>
      </c>
      <c r="O4" s="98"/>
      <c r="P4" s="100">
        <f aca="true" t="shared" si="4" ref="P4:P10">1.21*O4</f>
        <v>0</v>
      </c>
      <c r="Q4" s="98"/>
      <c r="R4" s="101">
        <f aca="true" t="shared" si="5" ref="R4:R9">1.21*Q4</f>
        <v>0</v>
      </c>
      <c r="S4" s="100">
        <f>R4*J4</f>
        <v>0</v>
      </c>
      <c r="T4" s="98"/>
      <c r="U4" s="102">
        <f aca="true" t="shared" si="6" ref="U4:U10">1.21*T4</f>
        <v>0</v>
      </c>
      <c r="V4" s="102">
        <f>U4*E4</f>
        <v>0</v>
      </c>
      <c r="W4" s="103">
        <f aca="true" t="shared" si="7" ref="W4:W9">X4/121*100</f>
        <v>0</v>
      </c>
      <c r="X4" s="103">
        <f aca="true" t="shared" si="8" ref="X4:X9">V4+S4+P4</f>
        <v>0</v>
      </c>
    </row>
    <row r="5" spans="1:24" ht="30">
      <c r="A5" s="34" t="s">
        <v>31</v>
      </c>
      <c r="B5" s="39" t="s">
        <v>19</v>
      </c>
      <c r="C5" s="39">
        <v>1</v>
      </c>
      <c r="D5" s="39">
        <v>2</v>
      </c>
      <c r="E5" s="95">
        <f>C5*D5</f>
        <v>2</v>
      </c>
      <c r="F5" s="96">
        <f t="shared" si="0"/>
        <v>400</v>
      </c>
      <c r="G5" s="39"/>
      <c r="H5" s="39"/>
      <c r="I5" s="39"/>
      <c r="J5" s="97">
        <f>I5*2</f>
        <v>0</v>
      </c>
      <c r="K5" s="97">
        <f t="shared" si="1"/>
        <v>0</v>
      </c>
      <c r="L5" s="96"/>
      <c r="M5" s="96">
        <f t="shared" si="2"/>
        <v>400</v>
      </c>
      <c r="N5" s="96">
        <f t="shared" si="3"/>
        <v>484</v>
      </c>
      <c r="O5" s="98"/>
      <c r="P5" s="100">
        <f t="shared" si="4"/>
        <v>0</v>
      </c>
      <c r="Q5" s="98"/>
      <c r="R5" s="101">
        <f t="shared" si="5"/>
        <v>0</v>
      </c>
      <c r="S5" s="100">
        <f>R5*J5</f>
        <v>0</v>
      </c>
      <c r="T5" s="98"/>
      <c r="U5" s="102">
        <f t="shared" si="6"/>
        <v>0</v>
      </c>
      <c r="V5" s="102">
        <f>U5*E5</f>
        <v>0</v>
      </c>
      <c r="W5" s="103">
        <f t="shared" si="7"/>
        <v>0</v>
      </c>
      <c r="X5" s="103">
        <f t="shared" si="8"/>
        <v>0</v>
      </c>
    </row>
    <row r="6" spans="1:24" ht="30">
      <c r="A6" s="34" t="s">
        <v>107</v>
      </c>
      <c r="B6" s="39" t="s">
        <v>19</v>
      </c>
      <c r="C6" s="39">
        <v>1</v>
      </c>
      <c r="D6" s="39">
        <v>12</v>
      </c>
      <c r="E6" s="95">
        <f>C6*D6</f>
        <v>12</v>
      </c>
      <c r="F6" s="96">
        <f t="shared" si="0"/>
        <v>2400</v>
      </c>
      <c r="G6" s="39" t="s">
        <v>20</v>
      </c>
      <c r="H6" s="39" t="s">
        <v>21</v>
      </c>
      <c r="I6" s="39">
        <v>19</v>
      </c>
      <c r="J6" s="97">
        <v>19</v>
      </c>
      <c r="K6" s="97">
        <f t="shared" si="1"/>
        <v>95</v>
      </c>
      <c r="L6" s="96"/>
      <c r="M6" s="96">
        <f t="shared" si="2"/>
        <v>2495</v>
      </c>
      <c r="N6" s="96">
        <f t="shared" si="3"/>
        <v>3018.95</v>
      </c>
      <c r="O6" s="98"/>
      <c r="P6" s="100">
        <f t="shared" si="4"/>
        <v>0</v>
      </c>
      <c r="Q6" s="98"/>
      <c r="R6" s="101">
        <f t="shared" si="5"/>
        <v>0</v>
      </c>
      <c r="S6" s="100">
        <f>R6*J6</f>
        <v>0</v>
      </c>
      <c r="T6" s="98"/>
      <c r="U6" s="102">
        <f t="shared" si="6"/>
        <v>0</v>
      </c>
      <c r="V6" s="102">
        <f>U6*E6</f>
        <v>0</v>
      </c>
      <c r="W6" s="103">
        <f t="shared" si="7"/>
        <v>0</v>
      </c>
      <c r="X6" s="103">
        <f t="shared" si="8"/>
        <v>0</v>
      </c>
    </row>
    <row r="7" spans="1:24" ht="45">
      <c r="A7" s="34" t="s">
        <v>30</v>
      </c>
      <c r="B7" s="39" t="s">
        <v>19</v>
      </c>
      <c r="C7" s="39">
        <v>1</v>
      </c>
      <c r="D7" s="39">
        <v>4</v>
      </c>
      <c r="E7" s="39">
        <v>4</v>
      </c>
      <c r="F7" s="96">
        <f t="shared" si="0"/>
        <v>800</v>
      </c>
      <c r="G7" s="39" t="s">
        <v>21</v>
      </c>
      <c r="H7" s="39" t="s">
        <v>21</v>
      </c>
      <c r="I7" s="39">
        <v>1</v>
      </c>
      <c r="J7" s="97">
        <v>1</v>
      </c>
      <c r="K7" s="97">
        <f t="shared" si="1"/>
        <v>5</v>
      </c>
      <c r="L7" s="96"/>
      <c r="M7" s="96">
        <f t="shared" si="2"/>
        <v>805</v>
      </c>
      <c r="N7" s="96">
        <f t="shared" si="3"/>
        <v>974.05</v>
      </c>
      <c r="O7" s="98"/>
      <c r="P7" s="100">
        <f t="shared" si="4"/>
        <v>0</v>
      </c>
      <c r="Q7" s="98"/>
      <c r="R7" s="101">
        <f t="shared" si="5"/>
        <v>0</v>
      </c>
      <c r="S7" s="100">
        <f>R7*J7</f>
        <v>0</v>
      </c>
      <c r="T7" s="98"/>
      <c r="U7" s="102">
        <f t="shared" si="6"/>
        <v>0</v>
      </c>
      <c r="V7" s="102">
        <f>U7*E7</f>
        <v>0</v>
      </c>
      <c r="W7" s="103">
        <f t="shared" si="7"/>
        <v>0</v>
      </c>
      <c r="X7" s="103">
        <f t="shared" si="8"/>
        <v>0</v>
      </c>
    </row>
    <row r="8" spans="1:24" ht="75">
      <c r="A8" s="34" t="s">
        <v>108</v>
      </c>
      <c r="B8" s="39" t="s">
        <v>23</v>
      </c>
      <c r="C8" s="39">
        <v>4</v>
      </c>
      <c r="D8" s="39">
        <v>1</v>
      </c>
      <c r="E8" s="95">
        <f>C8*D8</f>
        <v>4</v>
      </c>
      <c r="F8" s="96">
        <f t="shared" si="0"/>
        <v>800</v>
      </c>
      <c r="G8" s="39"/>
      <c r="H8" s="39"/>
      <c r="I8" s="39"/>
      <c r="J8" s="97">
        <f>I8*2</f>
        <v>0</v>
      </c>
      <c r="K8" s="97">
        <f t="shared" si="1"/>
        <v>0</v>
      </c>
      <c r="L8" s="96"/>
      <c r="M8" s="96">
        <f t="shared" si="2"/>
        <v>800</v>
      </c>
      <c r="N8" s="96">
        <f t="shared" si="3"/>
        <v>968</v>
      </c>
      <c r="O8" s="98"/>
      <c r="P8" s="100">
        <f t="shared" si="4"/>
        <v>0</v>
      </c>
      <c r="Q8" s="98"/>
      <c r="R8" s="101">
        <f t="shared" si="5"/>
        <v>0</v>
      </c>
      <c r="S8" s="100">
        <f>R8*J8</f>
        <v>0</v>
      </c>
      <c r="T8" s="98"/>
      <c r="U8" s="102">
        <f t="shared" si="6"/>
        <v>0</v>
      </c>
      <c r="V8" s="102">
        <f>U8*E8</f>
        <v>0</v>
      </c>
      <c r="W8" s="103">
        <f t="shared" si="7"/>
        <v>0</v>
      </c>
      <c r="X8" s="103">
        <f t="shared" si="8"/>
        <v>0</v>
      </c>
    </row>
    <row r="9" spans="1:24" ht="60">
      <c r="A9" s="34" t="s">
        <v>109</v>
      </c>
      <c r="B9" s="39" t="s">
        <v>32</v>
      </c>
      <c r="C9" s="39">
        <v>30</v>
      </c>
      <c r="D9" s="39">
        <v>0.5</v>
      </c>
      <c r="E9" s="95">
        <f>C9*D9</f>
        <v>15</v>
      </c>
      <c r="F9" s="96">
        <f t="shared" si="0"/>
        <v>3000</v>
      </c>
      <c r="G9" s="39"/>
      <c r="H9" s="39"/>
      <c r="I9" s="39"/>
      <c r="J9" s="97">
        <f>I9*2</f>
        <v>0</v>
      </c>
      <c r="K9" s="97">
        <f t="shared" si="1"/>
        <v>0</v>
      </c>
      <c r="L9" s="96"/>
      <c r="M9" s="96">
        <f t="shared" si="2"/>
        <v>3000</v>
      </c>
      <c r="N9" s="96">
        <f t="shared" si="3"/>
        <v>3630</v>
      </c>
      <c r="O9" s="98"/>
      <c r="P9" s="100">
        <f t="shared" si="4"/>
        <v>0</v>
      </c>
      <c r="Q9" s="98"/>
      <c r="R9" s="101">
        <f t="shared" si="5"/>
        <v>0</v>
      </c>
      <c r="S9" s="100">
        <f>R9*J9</f>
        <v>0</v>
      </c>
      <c r="T9" s="98"/>
      <c r="U9" s="102">
        <f t="shared" si="6"/>
        <v>0</v>
      </c>
      <c r="V9" s="102">
        <f>U9*E9</f>
        <v>0</v>
      </c>
      <c r="W9" s="103">
        <f t="shared" si="7"/>
        <v>0</v>
      </c>
      <c r="X9" s="103">
        <f t="shared" si="8"/>
        <v>0</v>
      </c>
    </row>
    <row r="10" spans="1:24" ht="15">
      <c r="A10" s="30" t="s">
        <v>105</v>
      </c>
      <c r="B10" s="39"/>
      <c r="C10" s="39"/>
      <c r="D10" s="97"/>
      <c r="E10" s="97"/>
      <c r="F10" s="97"/>
      <c r="G10" s="39"/>
      <c r="H10" s="39"/>
      <c r="I10" s="39"/>
      <c r="J10" s="97"/>
      <c r="K10" s="97"/>
      <c r="L10" s="96"/>
      <c r="M10" s="96">
        <f>SUM(M3:M9)</f>
        <v>20000</v>
      </c>
      <c r="N10" s="96">
        <f>SUM(N3:N9)</f>
        <v>24200</v>
      </c>
      <c r="O10" s="99"/>
      <c r="P10" s="99"/>
      <c r="Q10" s="99"/>
      <c r="R10" s="99"/>
      <c r="S10" s="99"/>
      <c r="T10" s="99"/>
      <c r="U10" s="102"/>
      <c r="V10" s="102"/>
      <c r="W10" s="104">
        <f>SUM(W3:W9)</f>
        <v>0</v>
      </c>
      <c r="X10" s="104">
        <f>SUM(X3:X9)</f>
        <v>0</v>
      </c>
    </row>
  </sheetData>
  <sheetProtection/>
  <mergeCells count="23">
    <mergeCell ref="O1:O2"/>
    <mergeCell ref="Q1:Q2"/>
    <mergeCell ref="T1:T2"/>
    <mergeCell ref="W1:W2"/>
    <mergeCell ref="X1:X2"/>
    <mergeCell ref="P1:P2"/>
    <mergeCell ref="S1:S2"/>
    <mergeCell ref="R1:R2"/>
    <mergeCell ref="C1:C2"/>
    <mergeCell ref="V1:V2"/>
    <mergeCell ref="U1:U2"/>
    <mergeCell ref="N1:N2"/>
    <mergeCell ref="G1:G2"/>
    <mergeCell ref="B1:B2"/>
    <mergeCell ref="H1:H2"/>
    <mergeCell ref="I1:I2"/>
    <mergeCell ref="M1:M2"/>
    <mergeCell ref="K1:K2"/>
    <mergeCell ref="F1:F2"/>
    <mergeCell ref="L1:L2"/>
    <mergeCell ref="E1:E2"/>
    <mergeCell ref="J1:J2"/>
    <mergeCell ref="D1:D2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N1">
      <selection activeCell="O3" sqref="O3:X7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93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30">
      <c r="A3" s="34" t="s">
        <v>47</v>
      </c>
      <c r="B3" s="105" t="s">
        <v>19</v>
      </c>
      <c r="C3" s="105">
        <v>2</v>
      </c>
      <c r="D3" s="105">
        <v>0.5</v>
      </c>
      <c r="E3" s="106">
        <f>C3*D3</f>
        <v>1</v>
      </c>
      <c r="F3" s="107">
        <f>E3*200</f>
        <v>200</v>
      </c>
      <c r="G3" s="105" t="s">
        <v>20</v>
      </c>
      <c r="H3" s="105" t="s">
        <v>33</v>
      </c>
      <c r="I3" s="105">
        <v>40</v>
      </c>
      <c r="J3" s="107">
        <f>C3*I3</f>
        <v>80</v>
      </c>
      <c r="K3" s="107">
        <f>J3*5</f>
        <v>400</v>
      </c>
      <c r="L3" s="105"/>
      <c r="M3" s="96">
        <f>L3+K3+F3</f>
        <v>600</v>
      </c>
      <c r="N3" s="96">
        <f>M3*1.21</f>
        <v>726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ht="30">
      <c r="A4" s="34" t="s">
        <v>110</v>
      </c>
      <c r="B4" s="105" t="s">
        <v>23</v>
      </c>
      <c r="C4" s="105">
        <v>2</v>
      </c>
      <c r="D4" s="105">
        <v>0.5</v>
      </c>
      <c r="E4" s="106">
        <f>C4*D4</f>
        <v>1</v>
      </c>
      <c r="F4" s="107">
        <f>E4*200</f>
        <v>200</v>
      </c>
      <c r="G4" s="105" t="s">
        <v>21</v>
      </c>
      <c r="H4" s="105" t="s">
        <v>33</v>
      </c>
      <c r="I4" s="105">
        <v>25</v>
      </c>
      <c r="J4" s="107">
        <f>C4*I4</f>
        <v>50</v>
      </c>
      <c r="K4" s="107">
        <f>J4*5</f>
        <v>250</v>
      </c>
      <c r="L4" s="105"/>
      <c r="M4" s="96">
        <f>L4+K4+F4</f>
        <v>450</v>
      </c>
      <c r="N4" s="96">
        <f>M4*1.21</f>
        <v>544.5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4">
        <f>U4*E4</f>
        <v>0</v>
      </c>
      <c r="W4" s="114">
        <f>X4/121*100</f>
        <v>0</v>
      </c>
      <c r="X4" s="114">
        <f>P4+S4+V4</f>
        <v>0</v>
      </c>
    </row>
    <row r="5" spans="1:24" ht="30">
      <c r="A5" s="34" t="s">
        <v>111</v>
      </c>
      <c r="B5" s="105" t="s">
        <v>19</v>
      </c>
      <c r="C5" s="105">
        <v>2</v>
      </c>
      <c r="D5" s="105">
        <v>1</v>
      </c>
      <c r="E5" s="106">
        <f>C5*D5</f>
        <v>2</v>
      </c>
      <c r="F5" s="107">
        <v>500</v>
      </c>
      <c r="G5" s="105"/>
      <c r="H5" s="105"/>
      <c r="I5" s="105"/>
      <c r="J5" s="107">
        <f>C5*I5</f>
        <v>0</v>
      </c>
      <c r="K5" s="107">
        <f>J5*5</f>
        <v>0</v>
      </c>
      <c r="L5" s="105" t="s">
        <v>26</v>
      </c>
      <c r="M5" s="96">
        <v>500</v>
      </c>
      <c r="N5" s="96">
        <f>M5*1.21</f>
        <v>605</v>
      </c>
      <c r="O5" s="111"/>
      <c r="P5" s="112">
        <f>1.21*O5</f>
        <v>0</v>
      </c>
      <c r="Q5" s="113"/>
      <c r="R5" s="112">
        <f>1.21*Q5</f>
        <v>0</v>
      </c>
      <c r="S5" s="112">
        <f>R5*J5</f>
        <v>0</v>
      </c>
      <c r="T5" s="113"/>
      <c r="U5" s="112">
        <f>1.21*T5</f>
        <v>0</v>
      </c>
      <c r="V5" s="114">
        <f>U5*E5</f>
        <v>0</v>
      </c>
      <c r="W5" s="114">
        <f>X5/121*100</f>
        <v>0</v>
      </c>
      <c r="X5" s="114">
        <f>P5+S5+V5</f>
        <v>0</v>
      </c>
    </row>
    <row r="6" spans="1:24" ht="15">
      <c r="A6" s="34" t="s">
        <v>49</v>
      </c>
      <c r="B6" s="105" t="s">
        <v>19</v>
      </c>
      <c r="C6" s="105">
        <v>1</v>
      </c>
      <c r="D6" s="105"/>
      <c r="E6" s="106">
        <v>0</v>
      </c>
      <c r="F6" s="107">
        <v>0</v>
      </c>
      <c r="G6" s="105"/>
      <c r="H6" s="105"/>
      <c r="I6" s="105"/>
      <c r="J6" s="107"/>
      <c r="K6" s="107"/>
      <c r="L6" s="105">
        <v>50</v>
      </c>
      <c r="M6" s="96">
        <v>50</v>
      </c>
      <c r="N6" s="96">
        <f>M6*1.21</f>
        <v>60.5</v>
      </c>
      <c r="O6" s="111"/>
      <c r="P6" s="112">
        <f>1.21*O6</f>
        <v>0</v>
      </c>
      <c r="Q6" s="113"/>
      <c r="R6" s="112">
        <f>1.21*Q6</f>
        <v>0</v>
      </c>
      <c r="S6" s="112">
        <f>R6*J6</f>
        <v>0</v>
      </c>
      <c r="T6" s="113"/>
      <c r="U6" s="112">
        <f>1.21*T6</f>
        <v>0</v>
      </c>
      <c r="V6" s="114">
        <f>U6*E6</f>
        <v>0</v>
      </c>
      <c r="W6" s="114">
        <f>X6/121*100</f>
        <v>0</v>
      </c>
      <c r="X6" s="114">
        <f>P6+S6+V6</f>
        <v>0</v>
      </c>
    </row>
    <row r="7" spans="1:24" ht="15">
      <c r="A7" s="35" t="s">
        <v>106</v>
      </c>
      <c r="B7" s="105"/>
      <c r="C7" s="105"/>
      <c r="D7" s="107"/>
      <c r="E7" s="107"/>
      <c r="F7" s="107"/>
      <c r="G7" s="105"/>
      <c r="H7" s="105"/>
      <c r="I7" s="105"/>
      <c r="J7" s="107"/>
      <c r="K7" s="107"/>
      <c r="L7" s="107"/>
      <c r="M7" s="96">
        <f>SUM(M3:M6)</f>
        <v>1600</v>
      </c>
      <c r="N7" s="96">
        <f>SUM(N3:N6)</f>
        <v>1936</v>
      </c>
      <c r="O7" s="115"/>
      <c r="P7" s="116"/>
      <c r="Q7" s="116"/>
      <c r="R7" s="116"/>
      <c r="S7" s="116"/>
      <c r="T7" s="116"/>
      <c r="U7" s="116"/>
      <c r="V7" s="116"/>
      <c r="W7" s="117">
        <f>SUM(W3:W6)</f>
        <v>0</v>
      </c>
      <c r="X7" s="117">
        <f>SUM(X3:X6)</f>
        <v>0</v>
      </c>
    </row>
    <row r="9" ht="15">
      <c r="A9" s="46" t="s">
        <v>157</v>
      </c>
    </row>
  </sheetData>
  <sheetProtection/>
  <mergeCells count="23">
    <mergeCell ref="O1:O2"/>
    <mergeCell ref="Q1:Q2"/>
    <mergeCell ref="T1:T2"/>
    <mergeCell ref="X1:X2"/>
    <mergeCell ref="P1:P2"/>
    <mergeCell ref="R1:R2"/>
    <mergeCell ref="S1:S2"/>
    <mergeCell ref="U1:U2"/>
    <mergeCell ref="V1:V2"/>
    <mergeCell ref="W1:W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N1">
      <selection activeCell="O3" sqref="O3:X5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8.14062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136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60">
      <c r="A3" s="34" t="s">
        <v>50</v>
      </c>
      <c r="B3" s="31" t="s">
        <v>19</v>
      </c>
      <c r="C3" s="33">
        <v>1</v>
      </c>
      <c r="D3" s="31">
        <v>3</v>
      </c>
      <c r="E3" s="32">
        <f>C3*D3</f>
        <v>3</v>
      </c>
      <c r="F3" s="26">
        <f>E3*200</f>
        <v>600</v>
      </c>
      <c r="G3" s="31"/>
      <c r="H3" s="31"/>
      <c r="I3" s="31"/>
      <c r="J3" s="26">
        <f>C3*I3</f>
        <v>0</v>
      </c>
      <c r="K3" s="26">
        <f>J3*5</f>
        <v>0</v>
      </c>
      <c r="L3" s="31"/>
      <c r="M3" s="26">
        <f>L3+K3+F3</f>
        <v>600</v>
      </c>
      <c r="N3" s="108">
        <f>M3*1.21</f>
        <v>726</v>
      </c>
      <c r="O3" s="118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ht="15">
      <c r="A4" s="34" t="s">
        <v>112</v>
      </c>
      <c r="B4" s="31" t="s">
        <v>19</v>
      </c>
      <c r="C4" s="31">
        <v>1</v>
      </c>
      <c r="D4" s="31">
        <v>1</v>
      </c>
      <c r="E4" s="32">
        <f>C4*D4</f>
        <v>1</v>
      </c>
      <c r="F4" s="26">
        <f>E4*200</f>
        <v>200</v>
      </c>
      <c r="G4" s="31"/>
      <c r="H4" s="31"/>
      <c r="I4" s="31"/>
      <c r="J4" s="26">
        <f>C4*I4</f>
        <v>0</v>
      </c>
      <c r="K4" s="26">
        <f>J4*5</f>
        <v>0</v>
      </c>
      <c r="L4" s="31"/>
      <c r="M4" s="26">
        <f>L4+K4+F4</f>
        <v>200</v>
      </c>
      <c r="N4" s="108">
        <f>M4*1.21</f>
        <v>242</v>
      </c>
      <c r="O4" s="118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4">
        <f>U4*E4</f>
        <v>0</v>
      </c>
      <c r="W4" s="114">
        <f>X4/121*100</f>
        <v>0</v>
      </c>
      <c r="X4" s="114">
        <f>P4+S4+V4</f>
        <v>0</v>
      </c>
    </row>
    <row r="5" spans="1:24" ht="15">
      <c r="A5" s="35" t="s">
        <v>113</v>
      </c>
      <c r="B5" s="31"/>
      <c r="C5" s="31"/>
      <c r="D5" s="26"/>
      <c r="E5" s="26"/>
      <c r="F5" s="26"/>
      <c r="G5" s="31"/>
      <c r="H5" s="31"/>
      <c r="I5" s="31"/>
      <c r="J5" s="26"/>
      <c r="K5" s="26"/>
      <c r="L5" s="26"/>
      <c r="M5" s="26">
        <f>SUM(M3:M4)</f>
        <v>800</v>
      </c>
      <c r="N5" s="109">
        <f>SUM(N3:N4)</f>
        <v>968</v>
      </c>
      <c r="O5" s="119"/>
      <c r="P5" s="114"/>
      <c r="Q5" s="114"/>
      <c r="R5" s="114"/>
      <c r="S5" s="114"/>
      <c r="T5" s="114"/>
      <c r="U5" s="116"/>
      <c r="V5" s="116"/>
      <c r="W5" s="117">
        <f>SUM(W3:W4)</f>
        <v>0</v>
      </c>
      <c r="X5" s="117">
        <f>SUM(X3:X4)</f>
        <v>0</v>
      </c>
    </row>
    <row r="7" ht="15">
      <c r="A7" s="46" t="s">
        <v>158</v>
      </c>
    </row>
  </sheetData>
  <sheetProtection/>
  <mergeCells count="23">
    <mergeCell ref="O1:O2"/>
    <mergeCell ref="Q1:Q2"/>
    <mergeCell ref="T1:T2"/>
    <mergeCell ref="X1:X2"/>
    <mergeCell ref="P1:P2"/>
    <mergeCell ref="R1:R2"/>
    <mergeCell ref="S1:S2"/>
    <mergeCell ref="U1:U2"/>
    <mergeCell ref="V1:V2"/>
    <mergeCell ref="W1:W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N1">
      <selection activeCell="O3" sqref="O3:X6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5.710937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156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45">
      <c r="A3" s="34" t="s">
        <v>52</v>
      </c>
      <c r="B3" s="31" t="s">
        <v>32</v>
      </c>
      <c r="C3" s="31">
        <v>90</v>
      </c>
      <c r="D3" s="31">
        <v>2</v>
      </c>
      <c r="E3" s="32">
        <f>C3*D3</f>
        <v>180</v>
      </c>
      <c r="F3" s="42">
        <f>E3*200</f>
        <v>36000</v>
      </c>
      <c r="G3" s="31"/>
      <c r="H3" s="31"/>
      <c r="I3" s="31"/>
      <c r="J3" s="26">
        <f>C3*I3</f>
        <v>0</v>
      </c>
      <c r="K3" s="26">
        <f>J3*5</f>
        <v>0</v>
      </c>
      <c r="L3" s="31"/>
      <c r="M3" s="42">
        <f>L3+K3+F3</f>
        <v>36000</v>
      </c>
      <c r="N3" s="42">
        <f>M3*1.21</f>
        <v>43560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T3*1.21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ht="45">
      <c r="A4" s="34" t="s">
        <v>51</v>
      </c>
      <c r="B4" s="31" t="s">
        <v>32</v>
      </c>
      <c r="C4" s="31">
        <v>90</v>
      </c>
      <c r="D4" s="31">
        <v>2.5</v>
      </c>
      <c r="E4" s="32">
        <f>C4*D4</f>
        <v>225</v>
      </c>
      <c r="F4" s="42">
        <f>E4*200</f>
        <v>45000</v>
      </c>
      <c r="G4" s="31"/>
      <c r="H4" s="31"/>
      <c r="I4" s="31"/>
      <c r="J4" s="26">
        <f>C4*I4</f>
        <v>0</v>
      </c>
      <c r="K4" s="26">
        <f>J4*5</f>
        <v>0</v>
      </c>
      <c r="L4" s="31"/>
      <c r="M4" s="42">
        <f>L4+K4+F4</f>
        <v>45000</v>
      </c>
      <c r="N4" s="42">
        <f>M4*1.21</f>
        <v>54450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T4*1.21</f>
        <v>0</v>
      </c>
      <c r="V4" s="114">
        <f>U4*E4</f>
        <v>0</v>
      </c>
      <c r="W4" s="114">
        <f>X4/121*100</f>
        <v>0</v>
      </c>
      <c r="X4" s="114">
        <f>P4+S4+V4</f>
        <v>0</v>
      </c>
    </row>
    <row r="5" spans="1:24" ht="45">
      <c r="A5" s="34" t="s">
        <v>53</v>
      </c>
      <c r="B5" s="31" t="s">
        <v>19</v>
      </c>
      <c r="C5" s="31">
        <v>1</v>
      </c>
      <c r="D5" s="31">
        <v>0</v>
      </c>
      <c r="E5" s="32">
        <f>C5*D5</f>
        <v>0</v>
      </c>
      <c r="F5" s="42">
        <f>E5*200</f>
        <v>0</v>
      </c>
      <c r="G5" s="31"/>
      <c r="H5" s="31"/>
      <c r="I5" s="31"/>
      <c r="J5" s="26">
        <f>C5*I5</f>
        <v>0</v>
      </c>
      <c r="K5" s="26">
        <f>J5*5</f>
        <v>0</v>
      </c>
      <c r="L5" s="31">
        <v>10500</v>
      </c>
      <c r="M5" s="42">
        <f>L5+K5+F5</f>
        <v>10500</v>
      </c>
      <c r="N5" s="42">
        <f>M5*1.21</f>
        <v>12705</v>
      </c>
      <c r="O5" s="111"/>
      <c r="P5" s="112">
        <f>1.21*O5</f>
        <v>0</v>
      </c>
      <c r="Q5" s="113"/>
      <c r="R5" s="112">
        <f>1.21*Q5</f>
        <v>0</v>
      </c>
      <c r="S5" s="112">
        <f>R5*J5</f>
        <v>0</v>
      </c>
      <c r="T5" s="113"/>
      <c r="U5" s="112">
        <f>T5*1.21</f>
        <v>0</v>
      </c>
      <c r="V5" s="114">
        <f>U5*E5</f>
        <v>0</v>
      </c>
      <c r="W5" s="114">
        <f>X5/121*100</f>
        <v>0</v>
      </c>
      <c r="X5" s="114">
        <f>P5+S5+V5</f>
        <v>0</v>
      </c>
    </row>
    <row r="6" spans="1:24" ht="15">
      <c r="A6" s="35" t="s">
        <v>114</v>
      </c>
      <c r="B6" s="31"/>
      <c r="C6" s="31"/>
      <c r="D6" s="26"/>
      <c r="E6" s="26"/>
      <c r="F6" s="26"/>
      <c r="G6" s="31"/>
      <c r="H6" s="31"/>
      <c r="I6" s="31"/>
      <c r="J6" s="26"/>
      <c r="K6" s="26"/>
      <c r="L6" s="26"/>
      <c r="M6" s="42">
        <f>SUM(M3:M5)</f>
        <v>91500</v>
      </c>
      <c r="N6" s="42">
        <f>SUM(N3:N5)</f>
        <v>110715</v>
      </c>
      <c r="O6" s="115"/>
      <c r="P6" s="116"/>
      <c r="Q6" s="116"/>
      <c r="R6" s="116"/>
      <c r="S6" s="116"/>
      <c r="T6" s="116"/>
      <c r="U6" s="116"/>
      <c r="V6" s="116"/>
      <c r="W6" s="117">
        <f>SUM(W3:W5)</f>
        <v>0</v>
      </c>
      <c r="X6" s="117">
        <f>SUM(X3:X5)</f>
        <v>0</v>
      </c>
    </row>
    <row r="7" spans="14:15" ht="15">
      <c r="N7" s="42"/>
      <c r="O7" s="110"/>
    </row>
    <row r="9" ht="15">
      <c r="A9" s="46" t="s">
        <v>159</v>
      </c>
    </row>
  </sheetData>
  <sheetProtection/>
  <mergeCells count="23">
    <mergeCell ref="O1:O2"/>
    <mergeCell ref="Q1:Q2"/>
    <mergeCell ref="T1:T2"/>
    <mergeCell ref="X1:X2"/>
    <mergeCell ref="P1:P2"/>
    <mergeCell ref="R1:R2"/>
    <mergeCell ref="S1:S2"/>
    <mergeCell ref="U1:U2"/>
    <mergeCell ref="V1:V2"/>
    <mergeCell ref="W1:W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N1">
      <selection activeCell="O3" sqref="O3:X9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6.14062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100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30">
      <c r="A3" s="34" t="s">
        <v>78</v>
      </c>
      <c r="B3" s="31" t="s">
        <v>32</v>
      </c>
      <c r="C3" s="31">
        <v>1</v>
      </c>
      <c r="D3" s="31">
        <v>0.5</v>
      </c>
      <c r="E3" s="32">
        <f aca="true" t="shared" si="0" ref="E3:E8">C3*D3</f>
        <v>0.5</v>
      </c>
      <c r="F3" s="26">
        <f aca="true" t="shared" si="1" ref="F3:F8">E3*200</f>
        <v>100</v>
      </c>
      <c r="G3" s="31"/>
      <c r="H3" s="31"/>
      <c r="I3" s="31"/>
      <c r="J3" s="26">
        <f aca="true" t="shared" si="2" ref="J3:J8">C3*I3</f>
        <v>0</v>
      </c>
      <c r="K3" s="26">
        <f aca="true" t="shared" si="3" ref="K3:K8">J3*5</f>
        <v>0</v>
      </c>
      <c r="L3" s="31"/>
      <c r="M3" s="26">
        <f>L3+K3+F3</f>
        <v>100</v>
      </c>
      <c r="N3" s="29">
        <f aca="true" t="shared" si="4" ref="N3:N8">M3*1.21</f>
        <v>121</v>
      </c>
      <c r="O3" s="118"/>
      <c r="P3" s="112">
        <f>1.21*O3</f>
        <v>0</v>
      </c>
      <c r="Q3" s="113"/>
      <c r="R3" s="112">
        <f>1.21*Q3</f>
        <v>0</v>
      </c>
      <c r="S3" s="112">
        <f aca="true" t="shared" si="5" ref="S3:S8">R3*J3</f>
        <v>0</v>
      </c>
      <c r="T3" s="113"/>
      <c r="U3" s="112">
        <f>1.21*T3</f>
        <v>0</v>
      </c>
      <c r="V3" s="116">
        <f aca="true" t="shared" si="6" ref="V3:V8">U3*E3</f>
        <v>0</v>
      </c>
      <c r="W3" s="116">
        <f>X3/121*100</f>
        <v>0</v>
      </c>
      <c r="X3" s="116">
        <f>P3+S3+V3</f>
        <v>0</v>
      </c>
    </row>
    <row r="4" spans="1:24" ht="30">
      <c r="A4" s="34" t="s">
        <v>79</v>
      </c>
      <c r="B4" s="31" t="s">
        <v>32</v>
      </c>
      <c r="C4" s="31">
        <v>1</v>
      </c>
      <c r="D4" s="31">
        <v>0.5</v>
      </c>
      <c r="E4" s="32">
        <f t="shared" si="0"/>
        <v>0.5</v>
      </c>
      <c r="F4" s="26">
        <f t="shared" si="1"/>
        <v>100</v>
      </c>
      <c r="G4" s="31"/>
      <c r="H4" s="31"/>
      <c r="I4" s="31"/>
      <c r="J4" s="26">
        <f t="shared" si="2"/>
        <v>0</v>
      </c>
      <c r="K4" s="26">
        <f t="shared" si="3"/>
        <v>0</v>
      </c>
      <c r="L4" s="31"/>
      <c r="M4" s="26">
        <f>L4+K4+F4</f>
        <v>100</v>
      </c>
      <c r="N4" s="29">
        <f t="shared" si="4"/>
        <v>121</v>
      </c>
      <c r="O4" s="118"/>
      <c r="P4" s="112">
        <f>1.21*O4</f>
        <v>0</v>
      </c>
      <c r="Q4" s="113"/>
      <c r="R4" s="112">
        <f>1.21*Q4</f>
        <v>0</v>
      </c>
      <c r="S4" s="112">
        <f t="shared" si="5"/>
        <v>0</v>
      </c>
      <c r="T4" s="113"/>
      <c r="U4" s="112">
        <f>1.21*T4</f>
        <v>0</v>
      </c>
      <c r="V4" s="116">
        <f t="shared" si="6"/>
        <v>0</v>
      </c>
      <c r="W4" s="116">
        <f>X4/121*100</f>
        <v>0</v>
      </c>
      <c r="X4" s="116">
        <f>P4+S4+V4</f>
        <v>0</v>
      </c>
    </row>
    <row r="5" spans="1:24" ht="17.25">
      <c r="A5" s="34" t="s">
        <v>138</v>
      </c>
      <c r="B5" s="31" t="s">
        <v>32</v>
      </c>
      <c r="C5" s="31">
        <v>1</v>
      </c>
      <c r="D5" s="31">
        <v>0.1</v>
      </c>
      <c r="E5" s="32">
        <f t="shared" si="0"/>
        <v>0.1</v>
      </c>
      <c r="F5" s="26">
        <f t="shared" si="1"/>
        <v>20</v>
      </c>
      <c r="G5" s="31"/>
      <c r="H5" s="31"/>
      <c r="I5" s="31"/>
      <c r="J5" s="26">
        <f t="shared" si="2"/>
        <v>0</v>
      </c>
      <c r="K5" s="26">
        <f t="shared" si="3"/>
        <v>0</v>
      </c>
      <c r="L5" s="31"/>
      <c r="M5" s="26">
        <f>L5+K5+F5</f>
        <v>20</v>
      </c>
      <c r="N5" s="36">
        <f t="shared" si="4"/>
        <v>24.2</v>
      </c>
      <c r="O5" s="118"/>
      <c r="P5" s="112">
        <f>1.21*O5</f>
        <v>0</v>
      </c>
      <c r="Q5" s="113"/>
      <c r="R5" s="112">
        <f>1.21*Q5</f>
        <v>0</v>
      </c>
      <c r="S5" s="112">
        <f t="shared" si="5"/>
        <v>0</v>
      </c>
      <c r="T5" s="113"/>
      <c r="U5" s="112">
        <f>1.21*T5</f>
        <v>0</v>
      </c>
      <c r="V5" s="116">
        <f t="shared" si="6"/>
        <v>0</v>
      </c>
      <c r="W5" s="116">
        <f>X5/121*100</f>
        <v>0</v>
      </c>
      <c r="X5" s="116">
        <f>P5+S5+V5</f>
        <v>0</v>
      </c>
    </row>
    <row r="6" spans="1:24" s="24" customFormat="1" ht="15">
      <c r="A6" s="34" t="s">
        <v>80</v>
      </c>
      <c r="B6" s="31" t="s">
        <v>32</v>
      </c>
      <c r="C6" s="31">
        <v>1</v>
      </c>
      <c r="D6" s="31">
        <v>0.1</v>
      </c>
      <c r="E6" s="32">
        <f t="shared" si="0"/>
        <v>0.1</v>
      </c>
      <c r="F6" s="26">
        <f t="shared" si="1"/>
        <v>20</v>
      </c>
      <c r="G6" s="31"/>
      <c r="H6" s="31"/>
      <c r="I6" s="31"/>
      <c r="J6" s="26">
        <f t="shared" si="2"/>
        <v>0</v>
      </c>
      <c r="K6" s="26">
        <f t="shared" si="3"/>
        <v>0</v>
      </c>
      <c r="L6" s="31"/>
      <c r="M6" s="26">
        <f>L6+K6+F6</f>
        <v>20</v>
      </c>
      <c r="N6" s="36">
        <f t="shared" si="4"/>
        <v>24.2</v>
      </c>
      <c r="O6" s="118"/>
      <c r="P6" s="112">
        <f>1.21*O6</f>
        <v>0</v>
      </c>
      <c r="Q6" s="113"/>
      <c r="R6" s="112">
        <f>1.21*Q6</f>
        <v>0</v>
      </c>
      <c r="S6" s="112">
        <f t="shared" si="5"/>
        <v>0</v>
      </c>
      <c r="T6" s="113"/>
      <c r="U6" s="112">
        <f>1.21*T6</f>
        <v>0</v>
      </c>
      <c r="V6" s="116">
        <f t="shared" si="6"/>
        <v>0</v>
      </c>
      <c r="W6" s="116">
        <f>X6/121*100</f>
        <v>0</v>
      </c>
      <c r="X6" s="116">
        <f>P6+S6+V6</f>
        <v>0</v>
      </c>
    </row>
    <row r="7" spans="1:24" ht="45">
      <c r="A7" s="34" t="s">
        <v>81</v>
      </c>
      <c r="B7" s="31" t="s">
        <v>32</v>
      </c>
      <c r="C7" s="31">
        <v>1</v>
      </c>
      <c r="D7" s="31">
        <v>0.2</v>
      </c>
      <c r="E7" s="32">
        <f t="shared" si="0"/>
        <v>0.2</v>
      </c>
      <c r="F7" s="26">
        <f t="shared" si="1"/>
        <v>40</v>
      </c>
      <c r="G7" s="31"/>
      <c r="H7" s="31"/>
      <c r="I7" s="31"/>
      <c r="J7" s="26">
        <f t="shared" si="2"/>
        <v>0</v>
      </c>
      <c r="K7" s="26">
        <f t="shared" si="3"/>
        <v>0</v>
      </c>
      <c r="L7" s="31"/>
      <c r="M7" s="26">
        <f>L7+K7+F7</f>
        <v>40</v>
      </c>
      <c r="N7" s="36">
        <f t="shared" si="4"/>
        <v>48.4</v>
      </c>
      <c r="O7" s="118"/>
      <c r="P7" s="112">
        <f>1.21*O7</f>
        <v>0</v>
      </c>
      <c r="Q7" s="113"/>
      <c r="R7" s="112">
        <f>1.21*Q7</f>
        <v>0</v>
      </c>
      <c r="S7" s="112">
        <f t="shared" si="5"/>
        <v>0</v>
      </c>
      <c r="T7" s="113"/>
      <c r="U7" s="112">
        <f>1.21*T7</f>
        <v>0</v>
      </c>
      <c r="V7" s="116">
        <f t="shared" si="6"/>
        <v>0</v>
      </c>
      <c r="W7" s="116">
        <f>X7/121*100</f>
        <v>0</v>
      </c>
      <c r="X7" s="116">
        <f>P7+S7+V7</f>
        <v>0</v>
      </c>
    </row>
    <row r="8" spans="1:24" ht="30">
      <c r="A8" s="34" t="s">
        <v>82</v>
      </c>
      <c r="B8" s="31" t="s">
        <v>19</v>
      </c>
      <c r="C8" s="31">
        <v>0</v>
      </c>
      <c r="D8" s="31">
        <v>0</v>
      </c>
      <c r="E8" s="32">
        <f t="shared" si="0"/>
        <v>0</v>
      </c>
      <c r="F8" s="26">
        <f t="shared" si="1"/>
        <v>0</v>
      </c>
      <c r="G8" s="31"/>
      <c r="H8" s="31"/>
      <c r="I8" s="31"/>
      <c r="J8" s="26">
        <f t="shared" si="2"/>
        <v>0</v>
      </c>
      <c r="K8" s="26">
        <f t="shared" si="3"/>
        <v>0</v>
      </c>
      <c r="L8" s="31">
        <v>170</v>
      </c>
      <c r="M8" s="26">
        <v>170</v>
      </c>
      <c r="N8" s="36">
        <f t="shared" si="4"/>
        <v>205.7</v>
      </c>
      <c r="O8" s="118"/>
      <c r="P8" s="112">
        <f>1.21*O8</f>
        <v>0</v>
      </c>
      <c r="Q8" s="113"/>
      <c r="R8" s="112">
        <f>1.21*Q8</f>
        <v>0</v>
      </c>
      <c r="S8" s="112">
        <f t="shared" si="5"/>
        <v>0</v>
      </c>
      <c r="T8" s="113"/>
      <c r="U8" s="112">
        <f>1.21*T8</f>
        <v>0</v>
      </c>
      <c r="V8" s="116">
        <f t="shared" si="6"/>
        <v>0</v>
      </c>
      <c r="W8" s="116">
        <f>X8/121*100</f>
        <v>0</v>
      </c>
      <c r="X8" s="116">
        <f>P8+S8+V8</f>
        <v>0</v>
      </c>
    </row>
    <row r="9" spans="1:24" ht="15">
      <c r="A9" s="35" t="s">
        <v>115</v>
      </c>
      <c r="B9" s="31"/>
      <c r="C9" s="31"/>
      <c r="D9" s="26"/>
      <c r="E9" s="26"/>
      <c r="F9" s="26"/>
      <c r="G9" s="31"/>
      <c r="H9" s="31"/>
      <c r="I9" s="31"/>
      <c r="J9" s="26"/>
      <c r="K9" s="26"/>
      <c r="L9" s="26"/>
      <c r="M9" s="26">
        <f>SUM(M3:M8)</f>
        <v>450</v>
      </c>
      <c r="N9" s="83">
        <f>SUM(N3:N8)</f>
        <v>544.5</v>
      </c>
      <c r="O9" s="120"/>
      <c r="P9" s="116"/>
      <c r="Q9" s="116"/>
      <c r="R9" s="116"/>
      <c r="S9" s="116"/>
      <c r="T9" s="116"/>
      <c r="U9" s="116"/>
      <c r="V9" s="116"/>
      <c r="W9" s="117">
        <f>SUM(W3:W8)</f>
        <v>0</v>
      </c>
      <c r="X9" s="117">
        <f>SUM(X3:X8)</f>
        <v>0</v>
      </c>
    </row>
    <row r="11" spans="1:6" ht="15">
      <c r="A11" s="94" t="s">
        <v>160</v>
      </c>
      <c r="B11" s="94"/>
      <c r="C11" s="94"/>
      <c r="D11" s="94"/>
      <c r="E11" s="94"/>
      <c r="F11" s="94"/>
    </row>
  </sheetData>
  <sheetProtection/>
  <mergeCells count="24">
    <mergeCell ref="W1:W2"/>
    <mergeCell ref="T1:T2"/>
    <mergeCell ref="Q1:Q2"/>
    <mergeCell ref="O1:O2"/>
    <mergeCell ref="F1:F2"/>
    <mergeCell ref="G1:G2"/>
    <mergeCell ref="H1:H2"/>
    <mergeCell ref="I1:I2"/>
    <mergeCell ref="X1:X2"/>
    <mergeCell ref="P1:P2"/>
    <mergeCell ref="R1:R2"/>
    <mergeCell ref="S1:S2"/>
    <mergeCell ref="U1:U2"/>
    <mergeCell ref="V1:V2"/>
    <mergeCell ref="J1:J2"/>
    <mergeCell ref="K1:K2"/>
    <mergeCell ref="L1:L2"/>
    <mergeCell ref="M1:M2"/>
    <mergeCell ref="N1:N2"/>
    <mergeCell ref="A11:F11"/>
    <mergeCell ref="B1:B2"/>
    <mergeCell ref="C1:C2"/>
    <mergeCell ref="D1:D2"/>
    <mergeCell ref="E1:E2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N1">
      <selection activeCell="O3" sqref="O3:X6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5" width="15.2812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97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45">
      <c r="A3" s="34" t="s">
        <v>54</v>
      </c>
      <c r="B3" s="31" t="s">
        <v>32</v>
      </c>
      <c r="C3" s="31">
        <v>90</v>
      </c>
      <c r="D3" s="31">
        <v>1</v>
      </c>
      <c r="E3" s="32">
        <f>C3*D3</f>
        <v>90</v>
      </c>
      <c r="F3" s="42">
        <f>E3*200</f>
        <v>18000</v>
      </c>
      <c r="G3" s="31"/>
      <c r="H3" s="31"/>
      <c r="I3" s="31"/>
      <c r="J3" s="26">
        <f>C3*I3</f>
        <v>0</v>
      </c>
      <c r="K3" s="26">
        <f>J3*5</f>
        <v>0</v>
      </c>
      <c r="L3" s="31"/>
      <c r="M3" s="42">
        <f>L3+K3+F3</f>
        <v>18000</v>
      </c>
      <c r="N3" s="42">
        <f>M3*1.21</f>
        <v>21780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ht="30">
      <c r="A4" s="34" t="s">
        <v>55</v>
      </c>
      <c r="B4" s="31" t="s">
        <v>32</v>
      </c>
      <c r="C4" s="31">
        <v>90</v>
      </c>
      <c r="D4" s="31">
        <v>4</v>
      </c>
      <c r="E4" s="32">
        <f>C4*D4</f>
        <v>360</v>
      </c>
      <c r="F4" s="42">
        <f>E4*200</f>
        <v>72000</v>
      </c>
      <c r="G4" s="42"/>
      <c r="H4" s="42"/>
      <c r="I4" s="42"/>
      <c r="J4" s="42">
        <f>C4*I4</f>
        <v>0</v>
      </c>
      <c r="K4" s="42">
        <f>J4*5</f>
        <v>0</v>
      </c>
      <c r="L4" s="42"/>
      <c r="M4" s="42">
        <f>L4+K4+F4</f>
        <v>72000</v>
      </c>
      <c r="N4" s="42">
        <f>M4*1.21</f>
        <v>87120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4">
        <f>U4*E4</f>
        <v>0</v>
      </c>
      <c r="W4" s="114">
        <f>X4/121*100</f>
        <v>0</v>
      </c>
      <c r="X4" s="114">
        <f>P4+S4+V4</f>
        <v>0</v>
      </c>
    </row>
    <row r="5" spans="1:24" ht="45">
      <c r="A5" s="34" t="s">
        <v>56</v>
      </c>
      <c r="B5" s="31" t="s">
        <v>19</v>
      </c>
      <c r="C5" s="31">
        <v>1</v>
      </c>
      <c r="D5" s="31">
        <v>0</v>
      </c>
      <c r="E5" s="32">
        <f>C5*D5</f>
        <v>0</v>
      </c>
      <c r="F5" s="42">
        <f>E5*200</f>
        <v>0</v>
      </c>
      <c r="G5" s="42"/>
      <c r="H5" s="42"/>
      <c r="I5" s="42"/>
      <c r="J5" s="42">
        <f>C5*I5</f>
        <v>0</v>
      </c>
      <c r="K5" s="42">
        <f>J5*5</f>
        <v>0</v>
      </c>
      <c r="L5" s="42">
        <v>1500</v>
      </c>
      <c r="M5" s="42">
        <v>1500</v>
      </c>
      <c r="N5" s="42">
        <f>M5*1.21</f>
        <v>1815</v>
      </c>
      <c r="O5" s="111"/>
      <c r="P5" s="112">
        <f>1.21*O5</f>
        <v>0</v>
      </c>
      <c r="Q5" s="113"/>
      <c r="R5" s="112">
        <f>1.21*Q5</f>
        <v>0</v>
      </c>
      <c r="S5" s="112">
        <f>R5*J5</f>
        <v>0</v>
      </c>
      <c r="T5" s="113"/>
      <c r="U5" s="112">
        <f>1.21*T5</f>
        <v>0</v>
      </c>
      <c r="V5" s="114">
        <f>U5*E5</f>
        <v>0</v>
      </c>
      <c r="W5" s="114">
        <f>X5/121*100</f>
        <v>0</v>
      </c>
      <c r="X5" s="114">
        <f>P5+S5+V5</f>
        <v>0</v>
      </c>
    </row>
    <row r="6" spans="1:24" ht="15">
      <c r="A6" s="35" t="s">
        <v>116</v>
      </c>
      <c r="B6" s="31"/>
      <c r="C6" s="31"/>
      <c r="D6" s="26"/>
      <c r="E6" s="26"/>
      <c r="F6" s="26"/>
      <c r="G6" s="31"/>
      <c r="H6" s="31"/>
      <c r="I6" s="31"/>
      <c r="J6" s="26"/>
      <c r="K6" s="26"/>
      <c r="L6" s="26"/>
      <c r="M6" s="42">
        <f>SUM(M3:M5)</f>
        <v>91500</v>
      </c>
      <c r="N6" s="42">
        <f>SUM(N3:N5)</f>
        <v>110715</v>
      </c>
      <c r="O6" s="115"/>
      <c r="P6" s="116"/>
      <c r="Q6" s="116"/>
      <c r="R6" s="116"/>
      <c r="S6" s="116"/>
      <c r="T6" s="116"/>
      <c r="U6" s="116"/>
      <c r="V6" s="116"/>
      <c r="W6" s="117">
        <f>SUM(W3:W5)</f>
        <v>0</v>
      </c>
      <c r="X6" s="117">
        <f>SUM(X3:X5)</f>
        <v>0</v>
      </c>
    </row>
    <row r="8" ht="15">
      <c r="A8" s="46" t="s">
        <v>139</v>
      </c>
    </row>
  </sheetData>
  <sheetProtection/>
  <mergeCells count="23">
    <mergeCell ref="O1:O2"/>
    <mergeCell ref="X1:X2"/>
    <mergeCell ref="P1:P2"/>
    <mergeCell ref="R1:R2"/>
    <mergeCell ref="S1:S2"/>
    <mergeCell ref="U1:U2"/>
    <mergeCell ref="V1:V2"/>
    <mergeCell ref="W1:W2"/>
    <mergeCell ref="T1:T2"/>
    <mergeCell ref="Q1:Q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N1">
      <selection activeCell="O3" sqref="O3:X6"/>
    </sheetView>
  </sheetViews>
  <sheetFormatPr defaultColWidth="9.140625" defaultRowHeight="15"/>
  <cols>
    <col min="1" max="1" width="42.140625" style="0" customWidth="1"/>
    <col min="2" max="4" width="11.140625" style="0" customWidth="1"/>
    <col min="6" max="6" width="14.421875" style="0" customWidth="1"/>
    <col min="7" max="8" width="15.7109375" style="0" customWidth="1"/>
    <col min="9" max="9" width="11.8515625" style="0" customWidth="1"/>
    <col min="10" max="11" width="14.421875" style="0" customWidth="1"/>
    <col min="12" max="12" width="16.140625" style="0" customWidth="1"/>
    <col min="13" max="13" width="15.28125" style="0" customWidth="1"/>
    <col min="14" max="15" width="16.7109375" style="0" customWidth="1"/>
    <col min="16" max="24" width="15.140625" style="0" customWidth="1"/>
  </cols>
  <sheetData>
    <row r="1" spans="1:24" ht="15" customHeight="1">
      <c r="A1" s="54" t="s">
        <v>155</v>
      </c>
      <c r="B1" s="89" t="s">
        <v>22</v>
      </c>
      <c r="C1" s="89" t="s">
        <v>17</v>
      </c>
      <c r="D1" s="89" t="s">
        <v>25</v>
      </c>
      <c r="E1" s="89" t="s">
        <v>24</v>
      </c>
      <c r="F1" s="91" t="s">
        <v>174</v>
      </c>
      <c r="G1" s="91" t="s">
        <v>18</v>
      </c>
      <c r="H1" s="91" t="s">
        <v>29</v>
      </c>
      <c r="I1" s="91" t="s">
        <v>16</v>
      </c>
      <c r="J1" s="91" t="s">
        <v>27</v>
      </c>
      <c r="K1" s="91" t="s">
        <v>166</v>
      </c>
      <c r="L1" s="91" t="s">
        <v>173</v>
      </c>
      <c r="M1" s="91" t="s">
        <v>167</v>
      </c>
      <c r="N1" s="92" t="s">
        <v>168</v>
      </c>
      <c r="O1" s="91" t="s">
        <v>180</v>
      </c>
      <c r="P1" s="91" t="s">
        <v>172</v>
      </c>
      <c r="Q1" s="91" t="s">
        <v>181</v>
      </c>
      <c r="R1" s="91" t="s">
        <v>176</v>
      </c>
      <c r="S1" s="91" t="s">
        <v>175</v>
      </c>
      <c r="T1" s="91" t="s">
        <v>182</v>
      </c>
      <c r="U1" s="91" t="s">
        <v>169</v>
      </c>
      <c r="V1" s="91" t="s">
        <v>177</v>
      </c>
      <c r="W1" s="91" t="s">
        <v>170</v>
      </c>
      <c r="X1" s="91" t="s">
        <v>171</v>
      </c>
    </row>
    <row r="2" spans="1:24" ht="39.75" customHeight="1">
      <c r="A2" s="27" t="s">
        <v>98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4" customFormat="1" ht="45">
      <c r="A3" s="34" t="s">
        <v>57</v>
      </c>
      <c r="B3" s="31" t="s">
        <v>32</v>
      </c>
      <c r="C3" s="31">
        <v>60</v>
      </c>
      <c r="D3" s="31">
        <v>1</v>
      </c>
      <c r="E3" s="32">
        <f>C3*D3</f>
        <v>60</v>
      </c>
      <c r="F3" s="42">
        <f>E3*200</f>
        <v>12000</v>
      </c>
      <c r="G3" s="31"/>
      <c r="H3" s="31"/>
      <c r="I3" s="31"/>
      <c r="J3" s="26">
        <f>C3*I3</f>
        <v>0</v>
      </c>
      <c r="K3" s="42">
        <f>J3*5</f>
        <v>0</v>
      </c>
      <c r="L3" s="42"/>
      <c r="M3" s="42">
        <f>L3+K3+F3</f>
        <v>12000</v>
      </c>
      <c r="N3" s="42">
        <f>M3*1.21</f>
        <v>14520</v>
      </c>
      <c r="O3" s="111"/>
      <c r="P3" s="112">
        <f>1.21*O3</f>
        <v>0</v>
      </c>
      <c r="Q3" s="113"/>
      <c r="R3" s="112">
        <f>1.21*Q3</f>
        <v>0</v>
      </c>
      <c r="S3" s="112">
        <f>R3*J3</f>
        <v>0</v>
      </c>
      <c r="T3" s="113"/>
      <c r="U3" s="112">
        <f>1.21*T3</f>
        <v>0</v>
      </c>
      <c r="V3" s="114">
        <f>U3*E3</f>
        <v>0</v>
      </c>
      <c r="W3" s="114">
        <f>X3/121*100</f>
        <v>0</v>
      </c>
      <c r="X3" s="114">
        <f>P3+S3+V3</f>
        <v>0</v>
      </c>
    </row>
    <row r="4" spans="1:24" ht="30">
      <c r="A4" s="34" t="s">
        <v>58</v>
      </c>
      <c r="B4" s="31" t="s">
        <v>59</v>
      </c>
      <c r="C4" s="31">
        <v>30</v>
      </c>
      <c r="D4" s="31">
        <v>0.25</v>
      </c>
      <c r="E4" s="32">
        <f>C4*D4</f>
        <v>7.5</v>
      </c>
      <c r="F4" s="42">
        <f>E4*200</f>
        <v>1500</v>
      </c>
      <c r="G4" s="39" t="s">
        <v>21</v>
      </c>
      <c r="H4" s="39" t="s">
        <v>33</v>
      </c>
      <c r="I4" s="31">
        <v>25</v>
      </c>
      <c r="J4" s="26">
        <f>C4*I4</f>
        <v>750</v>
      </c>
      <c r="K4" s="42">
        <f>J4*5</f>
        <v>3750</v>
      </c>
      <c r="L4" s="42"/>
      <c r="M4" s="42">
        <f>L4+K4+F4</f>
        <v>5250</v>
      </c>
      <c r="N4" s="42">
        <f>M4*1.21</f>
        <v>6352.5</v>
      </c>
      <c r="O4" s="111"/>
      <c r="P4" s="112">
        <f>1.21*O4</f>
        <v>0</v>
      </c>
      <c r="Q4" s="113"/>
      <c r="R4" s="112">
        <f>1.21*Q4</f>
        <v>0</v>
      </c>
      <c r="S4" s="112">
        <f>R4*J4</f>
        <v>0</v>
      </c>
      <c r="T4" s="113"/>
      <c r="U4" s="112">
        <f>1.21*T4</f>
        <v>0</v>
      </c>
      <c r="V4" s="114">
        <f>U4*E4</f>
        <v>0</v>
      </c>
      <c r="W4" s="114">
        <f>X4/121*100</f>
        <v>0</v>
      </c>
      <c r="X4" s="114">
        <f>P4+S4+V4</f>
        <v>0</v>
      </c>
    </row>
    <row r="5" spans="1:24" ht="15">
      <c r="A5" s="34" t="s">
        <v>60</v>
      </c>
      <c r="B5" s="31" t="s">
        <v>19</v>
      </c>
      <c r="C5" s="31">
        <v>1</v>
      </c>
      <c r="D5" s="31">
        <v>0</v>
      </c>
      <c r="E5" s="32">
        <f>C5*D5</f>
        <v>0</v>
      </c>
      <c r="F5" s="26">
        <f>E5*200</f>
        <v>0</v>
      </c>
      <c r="G5" s="31"/>
      <c r="H5" s="31"/>
      <c r="I5" s="31"/>
      <c r="J5" s="26">
        <f>C5*I5</f>
        <v>0</v>
      </c>
      <c r="K5" s="42">
        <f>J5*5</f>
        <v>0</v>
      </c>
      <c r="L5" s="43">
        <v>1050</v>
      </c>
      <c r="M5" s="42">
        <f>L5+K5+F5</f>
        <v>1050</v>
      </c>
      <c r="N5" s="42">
        <f>M5*1.21</f>
        <v>1270.5</v>
      </c>
      <c r="O5" s="111"/>
      <c r="P5" s="112">
        <f>1.21*O5</f>
        <v>0</v>
      </c>
      <c r="Q5" s="113"/>
      <c r="R5" s="112">
        <f>1.21*Q5</f>
        <v>0</v>
      </c>
      <c r="S5" s="112">
        <f>R5*J5</f>
        <v>0</v>
      </c>
      <c r="T5" s="113"/>
      <c r="U5" s="112">
        <f>1.21*T5</f>
        <v>0</v>
      </c>
      <c r="V5" s="114">
        <f>U5*E5</f>
        <v>0</v>
      </c>
      <c r="W5" s="114">
        <f>X5/121*100</f>
        <v>0</v>
      </c>
      <c r="X5" s="114">
        <f>P5+S5+V5</f>
        <v>0</v>
      </c>
    </row>
    <row r="6" spans="1:24" ht="15">
      <c r="A6" s="35" t="s">
        <v>117</v>
      </c>
      <c r="B6" s="31"/>
      <c r="C6" s="31"/>
      <c r="D6" s="26"/>
      <c r="E6" s="26"/>
      <c r="F6" s="26"/>
      <c r="G6" s="31"/>
      <c r="H6" s="31"/>
      <c r="I6" s="31"/>
      <c r="J6" s="26"/>
      <c r="K6" s="42"/>
      <c r="L6" s="43"/>
      <c r="M6" s="42">
        <f>SUM(M3:M5)</f>
        <v>18300</v>
      </c>
      <c r="N6" s="42">
        <f>SUM(N3:N5)</f>
        <v>22143</v>
      </c>
      <c r="O6" s="115"/>
      <c r="P6" s="116"/>
      <c r="Q6" s="116"/>
      <c r="R6" s="116"/>
      <c r="S6" s="116"/>
      <c r="T6" s="116"/>
      <c r="U6" s="116"/>
      <c r="V6" s="116"/>
      <c r="W6" s="117">
        <f>SUM(W3:W5)</f>
        <v>0</v>
      </c>
      <c r="X6" s="117">
        <f>SUM(X3:X5)</f>
        <v>0</v>
      </c>
    </row>
    <row r="8" ht="15">
      <c r="A8" s="46" t="s">
        <v>140</v>
      </c>
    </row>
  </sheetData>
  <sheetProtection/>
  <mergeCells count="23">
    <mergeCell ref="O1:O2"/>
    <mergeCell ref="X1:X2"/>
    <mergeCell ref="P1:P2"/>
    <mergeCell ref="R1:R2"/>
    <mergeCell ref="S1:S2"/>
    <mergeCell ref="U1:U2"/>
    <mergeCell ref="V1:V2"/>
    <mergeCell ref="W1:W2"/>
    <mergeCell ref="T1:T2"/>
    <mergeCell ref="Q1:Q2"/>
    <mergeCell ref="B1:B2"/>
    <mergeCell ref="C1:C2"/>
    <mergeCell ref="D1:D2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životního prostředí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snajdrma</cp:lastModifiedBy>
  <cp:lastPrinted>2017-02-07T12:32:58Z</cp:lastPrinted>
  <dcterms:created xsi:type="dcterms:W3CDTF">2016-04-15T04:42:19Z</dcterms:created>
  <dcterms:modified xsi:type="dcterms:W3CDTF">2017-03-24T12:52:25Z</dcterms:modified>
  <cp:category/>
  <cp:version/>
  <cp:contentType/>
  <cp:contentStatus/>
</cp:coreProperties>
</file>